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ferra\Google Drive\ARQUIVOS SUPORTE\"/>
    </mc:Choice>
  </mc:AlternateContent>
  <xr:revisionPtr revIDLastSave="0" documentId="8_{ADC2F100-FE76-4BD4-86FE-0CDCDEE28A55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2013" sheetId="1" state="hidden" r:id="rId1"/>
    <sheet name="2014" sheetId="2" state="hidden" r:id="rId2"/>
    <sheet name="Plan3" sheetId="3" state="hidden" r:id="rId3"/>
    <sheet name="FERIAS" sheetId="4" state="hidden" r:id="rId4"/>
    <sheet name="BANCODEDADOS" sheetId="5" state="hidden" r:id="rId5"/>
    <sheet name="BANCODEDADOS1" sheetId="7" r:id="rId6"/>
    <sheet name="BANCODEDADOS1 (2)" sheetId="8" state="hidden" r:id="rId7"/>
    <sheet name="Planilha1 (2)" sheetId="10" state="hidden" r:id="rId8"/>
    <sheet name="MAPA DE FERIAS 2025" sheetId="11" r:id="rId9"/>
    <sheet name="MAPA DE FERIAS 2026" sheetId="13" r:id="rId10"/>
    <sheet name="Planilha1" sheetId="12" r:id="rId11"/>
    <sheet name="Planilha3" sheetId="6" state="hidden" r:id="rId12"/>
  </sheets>
  <definedNames>
    <definedName name="_xlnm.Print_Area" localSheetId="0">'2013'!$A$4:$F$25</definedName>
    <definedName name="_xlnm.Print_Area" localSheetId="5">BANCODEDADOS1!$B$1:$O$142</definedName>
    <definedName name="_xlnm.Print_Area" localSheetId="6">'BANCODEDADOS1 (2)'!$A$1:$M$180</definedName>
    <definedName name="_xlnm.Print_Area" localSheetId="8">'MAPA DE FERIAS 2025'!$C$2:$O$28</definedName>
    <definedName name="_xlnm.Print_Area" localSheetId="9">'MAPA DE FERIAS 2026'!$C$2:$O$28</definedName>
    <definedName name="_xlnm.Print_Area" localSheetId="7">'Planilha1 (2)'!$C$2:$O$16</definedName>
    <definedName name="FOTO" localSheetId="5">OFFSET(Planilha3!$A$9,0,BANCODEDADOS1!$A$1)</definedName>
    <definedName name="FOTO" localSheetId="6">OFFSET(Planilha3!$A$9,0,'BANCODEDADOS1 (2)'!$A$1)</definedName>
    <definedName name="FOTO">OFFSET(Planilha3!$A$9,0,BANCODEDADOS!$A$1)</definedName>
    <definedName name="imag1">Planilha3!#REF!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7" l="1"/>
  <c r="F115" i="7"/>
  <c r="F11" i="7"/>
  <c r="F90" i="7"/>
  <c r="K90" i="7" s="1"/>
  <c r="K89" i="7"/>
  <c r="K88" i="7"/>
  <c r="F81" i="7"/>
  <c r="K81" i="7" s="1"/>
  <c r="F80" i="7"/>
  <c r="K80" i="7" s="1"/>
  <c r="F79" i="7"/>
  <c r="K79" i="7" s="1"/>
  <c r="F78" i="7"/>
  <c r="K78" i="7" s="1"/>
  <c r="N77" i="7"/>
  <c r="F77" i="7"/>
  <c r="K77" i="7" s="1"/>
  <c r="F76" i="7"/>
  <c r="K76" i="7" s="1"/>
  <c r="N66" i="7"/>
  <c r="F66" i="7"/>
  <c r="K66" i="7" s="1"/>
  <c r="N65" i="7"/>
  <c r="F65" i="7"/>
  <c r="K65" i="7" s="1"/>
  <c r="N146" i="7"/>
  <c r="K146" i="7"/>
  <c r="N145" i="7"/>
  <c r="K145" i="7"/>
  <c r="F145" i="7"/>
  <c r="N144" i="7"/>
  <c r="K144" i="7"/>
  <c r="F144" i="7"/>
  <c r="K46" i="7"/>
  <c r="F102" i="7"/>
  <c r="K102" i="7"/>
  <c r="N102" i="7"/>
  <c r="F27" i="7" l="1"/>
  <c r="K27" i="7" s="1"/>
  <c r="N135" i="7"/>
  <c r="K135" i="7"/>
  <c r="N134" i="7"/>
  <c r="K134" i="7"/>
  <c r="N133" i="7"/>
  <c r="K133" i="7"/>
  <c r="N124" i="7"/>
  <c r="K124" i="7"/>
  <c r="N123" i="7"/>
  <c r="K123" i="7"/>
  <c r="F123" i="7"/>
  <c r="N122" i="7"/>
  <c r="K122" i="7"/>
  <c r="N121" i="7"/>
  <c r="F117" i="7"/>
  <c r="F116" i="7"/>
  <c r="F60" i="7"/>
  <c r="F59" i="7"/>
  <c r="F58" i="7"/>
  <c r="F29" i="7"/>
  <c r="F28" i="7"/>
  <c r="K28" i="7" s="1"/>
  <c r="F14" i="7"/>
  <c r="F13" i="7"/>
  <c r="F12" i="7"/>
  <c r="K12" i="7" s="1"/>
  <c r="N26" i="7"/>
  <c r="L175" i="8" l="1"/>
  <c r="L176" i="8"/>
  <c r="L177" i="8"/>
  <c r="L178" i="8"/>
  <c r="F174" i="8"/>
  <c r="I174" i="8" s="1"/>
  <c r="F175" i="8"/>
  <c r="I175" i="8" s="1"/>
  <c r="F176" i="8"/>
  <c r="F177" i="8"/>
  <c r="F178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I120" i="8"/>
  <c r="I121" i="8"/>
  <c r="I122" i="8"/>
  <c r="I123" i="8"/>
  <c r="I124" i="8"/>
  <c r="I125" i="8"/>
  <c r="I126" i="8"/>
  <c r="I127" i="8"/>
  <c r="I128" i="8"/>
  <c r="I129" i="8"/>
  <c r="I130" i="8"/>
  <c r="I119" i="8"/>
  <c r="I118" i="8"/>
  <c r="F104" i="8"/>
  <c r="F105" i="8"/>
  <c r="F106" i="8"/>
  <c r="F107" i="8"/>
  <c r="F108" i="8"/>
  <c r="F109" i="8"/>
  <c r="F110" i="8"/>
  <c r="F111" i="8"/>
  <c r="F112" i="8"/>
  <c r="F113" i="8"/>
  <c r="F114" i="8"/>
  <c r="L61" i="8"/>
  <c r="L62" i="8"/>
  <c r="L63" i="8"/>
  <c r="L64" i="8"/>
  <c r="L65" i="8"/>
  <c r="L66" i="8"/>
  <c r="I62" i="8"/>
  <c r="I63" i="8"/>
  <c r="L47" i="8"/>
  <c r="L48" i="8"/>
  <c r="I48" i="8"/>
  <c r="I15" i="8"/>
  <c r="I178" i="8"/>
  <c r="I177" i="8"/>
  <c r="I176" i="8"/>
  <c r="L174" i="8"/>
  <c r="L173" i="8"/>
  <c r="F173" i="8"/>
  <c r="I173" i="8" s="1"/>
  <c r="L172" i="8"/>
  <c r="F172" i="8"/>
  <c r="I172" i="8" s="1"/>
  <c r="L171" i="8"/>
  <c r="I171" i="8"/>
  <c r="F171" i="8"/>
  <c r="L170" i="8"/>
  <c r="I170" i="8"/>
  <c r="F170" i="8"/>
  <c r="L169" i="8"/>
  <c r="I169" i="8"/>
  <c r="F169" i="8"/>
  <c r="L168" i="8"/>
  <c r="I168" i="8"/>
  <c r="F168" i="8"/>
  <c r="L167" i="8"/>
  <c r="I167" i="8"/>
  <c r="F167" i="8"/>
  <c r="L166" i="8"/>
  <c r="I166" i="8"/>
  <c r="F166" i="8"/>
  <c r="L162" i="8"/>
  <c r="I162" i="8"/>
  <c r="F162" i="8"/>
  <c r="L161" i="8"/>
  <c r="I161" i="8"/>
  <c r="F161" i="8"/>
  <c r="L160" i="8"/>
  <c r="I160" i="8"/>
  <c r="L159" i="8"/>
  <c r="I159" i="8"/>
  <c r="F159" i="8"/>
  <c r="L158" i="8"/>
  <c r="I158" i="8"/>
  <c r="F158" i="8"/>
  <c r="L157" i="8"/>
  <c r="I157" i="8"/>
  <c r="L156" i="8"/>
  <c r="I156" i="8"/>
  <c r="L155" i="8"/>
  <c r="I155" i="8"/>
  <c r="L154" i="8"/>
  <c r="I154" i="8"/>
  <c r="L153" i="8"/>
  <c r="I153" i="8"/>
  <c r="F153" i="8"/>
  <c r="L152" i="8"/>
  <c r="I152" i="8"/>
  <c r="F152" i="8"/>
  <c r="L151" i="8"/>
  <c r="I151" i="8"/>
  <c r="F151" i="8"/>
  <c r="L150" i="8"/>
  <c r="I150" i="8"/>
  <c r="F150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L134" i="8"/>
  <c r="I134" i="8"/>
  <c r="F134" i="8"/>
  <c r="L114" i="8"/>
  <c r="I114" i="8"/>
  <c r="L113" i="8"/>
  <c r="I113" i="8"/>
  <c r="L112" i="8"/>
  <c r="I112" i="8"/>
  <c r="L111" i="8"/>
  <c r="I111" i="8"/>
  <c r="L110" i="8"/>
  <c r="I110" i="8"/>
  <c r="L109" i="8"/>
  <c r="I109" i="8"/>
  <c r="L108" i="8"/>
  <c r="I108" i="8"/>
  <c r="L107" i="8"/>
  <c r="I107" i="8"/>
  <c r="L106" i="8"/>
  <c r="I106" i="8"/>
  <c r="L105" i="8"/>
  <c r="I105" i="8"/>
  <c r="L104" i="8"/>
  <c r="I104" i="8"/>
  <c r="L103" i="8"/>
  <c r="I103" i="8"/>
  <c r="F103" i="8"/>
  <c r="L102" i="8"/>
  <c r="I102" i="8"/>
  <c r="F102" i="8"/>
  <c r="L98" i="8"/>
  <c r="I98" i="8"/>
  <c r="F98" i="8"/>
  <c r="L97" i="8"/>
  <c r="I97" i="8"/>
  <c r="F97" i="8"/>
  <c r="F96" i="8"/>
  <c r="I96" i="8" s="1"/>
  <c r="L95" i="8"/>
  <c r="I95" i="8"/>
  <c r="F95" i="8"/>
  <c r="L94" i="8"/>
  <c r="I94" i="8"/>
  <c r="F94" i="8"/>
  <c r="L93" i="8"/>
  <c r="I93" i="8"/>
  <c r="L92" i="8"/>
  <c r="I92" i="8"/>
  <c r="L91" i="8"/>
  <c r="I91" i="8"/>
  <c r="L90" i="8"/>
  <c r="I90" i="8"/>
  <c r="L89" i="8"/>
  <c r="I89" i="8"/>
  <c r="F89" i="8"/>
  <c r="L88" i="8"/>
  <c r="I88" i="8"/>
  <c r="F88" i="8"/>
  <c r="L87" i="8"/>
  <c r="I87" i="8"/>
  <c r="F87" i="8"/>
  <c r="L86" i="8"/>
  <c r="I86" i="8"/>
  <c r="F86" i="8"/>
  <c r="L82" i="8"/>
  <c r="I82" i="8"/>
  <c r="F82" i="8"/>
  <c r="L81" i="8"/>
  <c r="I81" i="8"/>
  <c r="F81" i="8"/>
  <c r="L80" i="8"/>
  <c r="I80" i="8"/>
  <c r="L79" i="8"/>
  <c r="I79" i="8"/>
  <c r="F79" i="8"/>
  <c r="L78" i="8"/>
  <c r="I78" i="8"/>
  <c r="F78" i="8"/>
  <c r="L77" i="8"/>
  <c r="I77" i="8"/>
  <c r="L76" i="8"/>
  <c r="I76" i="8"/>
  <c r="L75" i="8"/>
  <c r="I75" i="8"/>
  <c r="L74" i="8"/>
  <c r="I74" i="8"/>
  <c r="L73" i="8"/>
  <c r="I73" i="8"/>
  <c r="F73" i="8"/>
  <c r="L72" i="8"/>
  <c r="I72" i="8"/>
  <c r="F72" i="8"/>
  <c r="L71" i="8"/>
  <c r="I71" i="8"/>
  <c r="F71" i="8"/>
  <c r="L70" i="8"/>
  <c r="I70" i="8"/>
  <c r="F70" i="8"/>
  <c r="I66" i="8"/>
  <c r="F66" i="8"/>
  <c r="I65" i="8"/>
  <c r="F65" i="8"/>
  <c r="I64" i="8"/>
  <c r="F64" i="8"/>
  <c r="F63" i="8"/>
  <c r="F62" i="8"/>
  <c r="F61" i="8"/>
  <c r="I61" i="8" s="1"/>
  <c r="L60" i="8"/>
  <c r="I60" i="8"/>
  <c r="F60" i="8"/>
  <c r="L59" i="8"/>
  <c r="I59" i="8"/>
  <c r="F59" i="8"/>
  <c r="L58" i="8"/>
  <c r="I58" i="8"/>
  <c r="F58" i="8"/>
  <c r="L57" i="8"/>
  <c r="I57" i="8"/>
  <c r="F57" i="8"/>
  <c r="L56" i="8"/>
  <c r="I56" i="8"/>
  <c r="F56" i="8"/>
  <c r="L55" i="8"/>
  <c r="I55" i="8"/>
  <c r="F55" i="8"/>
  <c r="L54" i="8"/>
  <c r="I54" i="8"/>
  <c r="F54" i="8"/>
  <c r="L50" i="8"/>
  <c r="I50" i="8"/>
  <c r="F50" i="8"/>
  <c r="L49" i="8"/>
  <c r="I49" i="8"/>
  <c r="F49" i="8"/>
  <c r="F48" i="8"/>
  <c r="F47" i="8"/>
  <c r="I47" i="8" s="1"/>
  <c r="L46" i="8"/>
  <c r="I46" i="8"/>
  <c r="F46" i="8"/>
  <c r="L45" i="8"/>
  <c r="F45" i="8"/>
  <c r="I45" i="8" s="1"/>
  <c r="L44" i="8"/>
  <c r="F44" i="8"/>
  <c r="I44" i="8" s="1"/>
  <c r="L43" i="8"/>
  <c r="F43" i="8"/>
  <c r="I43" i="8" s="1"/>
  <c r="L42" i="8"/>
  <c r="F42" i="8"/>
  <c r="I42" i="8" s="1"/>
  <c r="L41" i="8"/>
  <c r="F41" i="8"/>
  <c r="I41" i="8" s="1"/>
  <c r="L40" i="8"/>
  <c r="F40" i="8"/>
  <c r="I40" i="8" s="1"/>
  <c r="L39" i="8"/>
  <c r="F39" i="8"/>
  <c r="I39" i="8" s="1"/>
  <c r="L38" i="8"/>
  <c r="F38" i="8"/>
  <c r="I38" i="8" s="1"/>
  <c r="L34" i="8"/>
  <c r="I34" i="8"/>
  <c r="F34" i="8"/>
  <c r="L33" i="8"/>
  <c r="I33" i="8"/>
  <c r="F33" i="8"/>
  <c r="L32" i="8"/>
  <c r="F32" i="8"/>
  <c r="I32" i="8" s="1"/>
  <c r="Q31" i="8"/>
  <c r="L31" i="8"/>
  <c r="F31" i="8"/>
  <c r="I31" i="8" s="1"/>
  <c r="L30" i="8"/>
  <c r="F30" i="8"/>
  <c r="I30" i="8" s="1"/>
  <c r="L29" i="8"/>
  <c r="F29" i="8"/>
  <c r="I29" i="8" s="1"/>
  <c r="L28" i="8"/>
  <c r="F28" i="8"/>
  <c r="I28" i="8" s="1"/>
  <c r="L27" i="8"/>
  <c r="F27" i="8"/>
  <c r="I27" i="8" s="1"/>
  <c r="L26" i="8"/>
  <c r="F26" i="8"/>
  <c r="I26" i="8" s="1"/>
  <c r="L25" i="8"/>
  <c r="I25" i="8"/>
  <c r="F25" i="8"/>
  <c r="L24" i="8"/>
  <c r="I24" i="8"/>
  <c r="F24" i="8"/>
  <c r="L23" i="8"/>
  <c r="I23" i="8"/>
  <c r="F23" i="8"/>
  <c r="L22" i="8"/>
  <c r="I22" i="8"/>
  <c r="F22" i="8"/>
  <c r="L18" i="8"/>
  <c r="I18" i="8"/>
  <c r="F18" i="8"/>
  <c r="L17" i="8"/>
  <c r="I17" i="8"/>
  <c r="F17" i="8"/>
  <c r="L16" i="8"/>
  <c r="F16" i="8"/>
  <c r="I16" i="8" s="1"/>
  <c r="F15" i="8"/>
  <c r="L14" i="8"/>
  <c r="F14" i="8"/>
  <c r="I14" i="8" s="1"/>
  <c r="L13" i="8"/>
  <c r="F13" i="8"/>
  <c r="I13" i="8" s="1"/>
  <c r="L12" i="8"/>
  <c r="F12" i="8"/>
  <c r="I12" i="8" s="1"/>
  <c r="L11" i="8"/>
  <c r="I11" i="8"/>
  <c r="F11" i="8"/>
  <c r="L10" i="8"/>
  <c r="I10" i="8"/>
  <c r="F10" i="8"/>
  <c r="L9" i="8"/>
  <c r="I9" i="8"/>
  <c r="F9" i="8"/>
  <c r="L8" i="8"/>
  <c r="I8" i="8"/>
  <c r="F8" i="8"/>
  <c r="L7" i="8"/>
  <c r="I7" i="8"/>
  <c r="F7" i="8"/>
  <c r="L6" i="8"/>
  <c r="I6" i="8"/>
  <c r="F6" i="8"/>
  <c r="F114" i="7"/>
  <c r="K114" i="7" s="1"/>
  <c r="F113" i="7"/>
  <c r="K113" i="7" s="1"/>
  <c r="N112" i="7"/>
  <c r="F112" i="7"/>
  <c r="F111" i="7"/>
  <c r="N110" i="7"/>
  <c r="F110" i="7"/>
  <c r="K110" i="7" s="1"/>
  <c r="N109" i="7"/>
  <c r="F109" i="7"/>
  <c r="K109" i="7" s="1"/>
  <c r="F108" i="7"/>
  <c r="K108" i="7" s="1"/>
  <c r="N107" i="7"/>
  <c r="F107" i="7"/>
  <c r="K107" i="7" s="1"/>
  <c r="N106" i="7"/>
  <c r="F106" i="7"/>
  <c r="K106" i="7" s="1"/>
  <c r="N105" i="7"/>
  <c r="F105" i="7"/>
  <c r="K105" i="7" s="1"/>
  <c r="N104" i="7"/>
  <c r="F104" i="7"/>
  <c r="K104" i="7" s="1"/>
  <c r="N103" i="7"/>
  <c r="F103" i="7"/>
  <c r="K103" i="7" s="1"/>
  <c r="F57" i="7"/>
  <c r="F56" i="7"/>
  <c r="K56" i="7" s="1"/>
  <c r="F55" i="7"/>
  <c r="K55" i="7" s="1"/>
  <c r="F54" i="7"/>
  <c r="F53" i="7"/>
  <c r="N52" i="7"/>
  <c r="F52" i="7"/>
  <c r="K52" i="7" s="1"/>
  <c r="K45" i="7"/>
  <c r="N44" i="7"/>
  <c r="F44" i="7"/>
  <c r="K44" i="7" s="1"/>
  <c r="F43" i="7"/>
  <c r="F42" i="7"/>
  <c r="K42" i="7" s="1"/>
  <c r="N41" i="7"/>
  <c r="F41" i="7"/>
  <c r="K41" i="7" s="1"/>
  <c r="N40" i="7"/>
  <c r="F40" i="7"/>
  <c r="K40" i="7" s="1"/>
  <c r="N39" i="7"/>
  <c r="F39" i="7"/>
  <c r="K39" i="7" s="1"/>
  <c r="N38" i="7"/>
  <c r="F38" i="7"/>
  <c r="K38" i="7" s="1"/>
  <c r="N37" i="7"/>
  <c r="F37" i="7"/>
  <c r="K37" i="7" s="1"/>
  <c r="N36" i="7"/>
  <c r="F36" i="7"/>
  <c r="K36" i="7" s="1"/>
  <c r="N35" i="7"/>
  <c r="F35" i="7"/>
  <c r="K35" i="7" s="1"/>
  <c r="N34" i="7"/>
  <c r="F34" i="7"/>
  <c r="K34" i="7" s="1"/>
  <c r="N33" i="7"/>
  <c r="F33" i="7"/>
  <c r="K33" i="7" s="1"/>
  <c r="F26" i="7"/>
  <c r="K26" i="7" s="1"/>
  <c r="N25" i="7"/>
  <c r="F25" i="7"/>
  <c r="K25" i="7" s="1"/>
  <c r="N24" i="7"/>
  <c r="F24" i="7"/>
  <c r="K24" i="7" s="1"/>
  <c r="N23" i="7"/>
  <c r="F23" i="7"/>
  <c r="K23" i="7" s="1"/>
  <c r="N22" i="7"/>
  <c r="F22" i="7"/>
  <c r="K22" i="7" s="1"/>
  <c r="N21" i="7"/>
  <c r="F21" i="7"/>
  <c r="K21" i="7" s="1"/>
  <c r="N20" i="7"/>
  <c r="F20" i="7"/>
  <c r="K20" i="7" s="1"/>
  <c r="N19" i="7"/>
  <c r="F19" i="7"/>
  <c r="K19" i="7" s="1"/>
  <c r="N18" i="7"/>
  <c r="F18" i="7"/>
  <c r="K18" i="7" s="1"/>
  <c r="K11" i="7"/>
  <c r="F10" i="7"/>
  <c r="K10" i="7" s="1"/>
  <c r="F9" i="7"/>
  <c r="K9" i="7" s="1"/>
  <c r="F8" i="7"/>
  <c r="N7" i="7"/>
  <c r="F7" i="7"/>
  <c r="K7" i="7" s="1"/>
  <c r="N6" i="7"/>
  <c r="F6" i="7"/>
  <c r="K6" i="7" s="1"/>
  <c r="N5" i="7"/>
  <c r="F5" i="7"/>
  <c r="K5" i="7" s="1"/>
  <c r="N4" i="7"/>
  <c r="F4" i="7"/>
  <c r="K4" i="7" s="1"/>
  <c r="S23" i="7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J23" i="4"/>
  <c r="K23" i="4" s="1"/>
  <c r="J22" i="4"/>
  <c r="K22" i="4" s="1"/>
  <c r="J21" i="4"/>
  <c r="K21" i="4" s="1"/>
  <c r="J20" i="4"/>
  <c r="K20" i="4" s="1"/>
  <c r="L20" i="4" s="1"/>
  <c r="J19" i="4"/>
  <c r="K19" i="4" s="1"/>
  <c r="L19" i="4" s="1"/>
  <c r="J18" i="4"/>
  <c r="J17" i="4"/>
  <c r="K17" i="4" s="1"/>
  <c r="L17" i="4" s="1"/>
  <c r="J16" i="4"/>
  <c r="K16" i="4" s="1"/>
  <c r="J15" i="4"/>
  <c r="K15" i="4" s="1"/>
  <c r="J14" i="4"/>
  <c r="K14" i="4" s="1"/>
  <c r="J13" i="4"/>
  <c r="K13" i="4" s="1"/>
  <c r="J12" i="4"/>
  <c r="K12" i="4" s="1"/>
  <c r="L12" i="4" s="1"/>
  <c r="J11" i="4"/>
  <c r="K11" i="4" s="1"/>
  <c r="H23" i="4"/>
  <c r="I23" i="4" s="1"/>
  <c r="H22" i="4"/>
  <c r="I22" i="4" s="1"/>
  <c r="H21" i="4"/>
  <c r="H20" i="4"/>
  <c r="H19" i="4"/>
  <c r="H18" i="4"/>
  <c r="H17" i="4"/>
  <c r="H16" i="4"/>
  <c r="H15" i="4"/>
  <c r="H14" i="4"/>
  <c r="H13" i="4"/>
  <c r="H12" i="4"/>
  <c r="H11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L178" i="5"/>
  <c r="I178" i="5"/>
  <c r="F178" i="5"/>
  <c r="L177" i="5"/>
  <c r="I177" i="5"/>
  <c r="L176" i="5"/>
  <c r="I176" i="5"/>
  <c r="L175" i="5"/>
  <c r="I175" i="5"/>
  <c r="F175" i="5"/>
  <c r="L174" i="5"/>
  <c r="I174" i="5"/>
  <c r="F174" i="5"/>
  <c r="L173" i="5"/>
  <c r="I173" i="5"/>
  <c r="L172" i="5"/>
  <c r="I172" i="5"/>
  <c r="L171" i="5"/>
  <c r="I171" i="5"/>
  <c r="L170" i="5"/>
  <c r="I170" i="5"/>
  <c r="L169" i="5"/>
  <c r="I169" i="5"/>
  <c r="F169" i="5"/>
  <c r="L168" i="5"/>
  <c r="I168" i="5"/>
  <c r="F168" i="5"/>
  <c r="L167" i="5"/>
  <c r="I167" i="5"/>
  <c r="F167" i="5"/>
  <c r="L166" i="5"/>
  <c r="I166" i="5"/>
  <c r="F166" i="5"/>
  <c r="L162" i="5"/>
  <c r="I162" i="5"/>
  <c r="F162" i="5"/>
  <c r="L161" i="5"/>
  <c r="I161" i="5"/>
  <c r="F161" i="5"/>
  <c r="L160" i="5"/>
  <c r="I160" i="5"/>
  <c r="L159" i="5"/>
  <c r="I159" i="5"/>
  <c r="F159" i="5"/>
  <c r="L158" i="5"/>
  <c r="I158" i="5"/>
  <c r="F158" i="5"/>
  <c r="L157" i="5"/>
  <c r="I157" i="5"/>
  <c r="L156" i="5"/>
  <c r="I156" i="5"/>
  <c r="L155" i="5"/>
  <c r="I155" i="5"/>
  <c r="L154" i="5"/>
  <c r="I154" i="5"/>
  <c r="L153" i="5"/>
  <c r="I153" i="5"/>
  <c r="F153" i="5"/>
  <c r="L152" i="5"/>
  <c r="I152" i="5"/>
  <c r="F152" i="5"/>
  <c r="L151" i="5"/>
  <c r="I151" i="5"/>
  <c r="F151" i="5"/>
  <c r="L150" i="5"/>
  <c r="I150" i="5"/>
  <c r="F150" i="5"/>
  <c r="L146" i="5"/>
  <c r="I146" i="5"/>
  <c r="F146" i="5"/>
  <c r="L145" i="5"/>
  <c r="I145" i="5"/>
  <c r="F145" i="5"/>
  <c r="L144" i="5"/>
  <c r="I144" i="5"/>
  <c r="L143" i="5"/>
  <c r="I143" i="5"/>
  <c r="F143" i="5"/>
  <c r="L142" i="5"/>
  <c r="I142" i="5"/>
  <c r="F142" i="5"/>
  <c r="L141" i="5"/>
  <c r="I141" i="5"/>
  <c r="L140" i="5"/>
  <c r="I140" i="5"/>
  <c r="L139" i="5"/>
  <c r="I139" i="5"/>
  <c r="L138" i="5"/>
  <c r="I138" i="5"/>
  <c r="L137" i="5"/>
  <c r="I137" i="5"/>
  <c r="F137" i="5"/>
  <c r="L136" i="5"/>
  <c r="I136" i="5"/>
  <c r="F136" i="5"/>
  <c r="L135" i="5"/>
  <c r="I135" i="5"/>
  <c r="F135" i="5"/>
  <c r="L134" i="5"/>
  <c r="I134" i="5"/>
  <c r="F134" i="5"/>
  <c r="L130" i="5"/>
  <c r="I130" i="5"/>
  <c r="F130" i="5"/>
  <c r="L129" i="5"/>
  <c r="I129" i="5"/>
  <c r="F129" i="5"/>
  <c r="F128" i="5"/>
  <c r="I128" i="5" s="1"/>
  <c r="L127" i="5"/>
  <c r="I127" i="5"/>
  <c r="F127" i="5"/>
  <c r="L126" i="5"/>
  <c r="I126" i="5"/>
  <c r="F126" i="5"/>
  <c r="L125" i="5"/>
  <c r="I125" i="5"/>
  <c r="L124" i="5"/>
  <c r="I124" i="5"/>
  <c r="L123" i="5"/>
  <c r="I123" i="5"/>
  <c r="L122" i="5"/>
  <c r="I122" i="5"/>
  <c r="L121" i="5"/>
  <c r="I121" i="5"/>
  <c r="F121" i="5"/>
  <c r="L120" i="5"/>
  <c r="I120" i="5"/>
  <c r="F120" i="5"/>
  <c r="L119" i="5"/>
  <c r="I119" i="5"/>
  <c r="F119" i="5"/>
  <c r="L118" i="5"/>
  <c r="I118" i="5"/>
  <c r="F118" i="5"/>
  <c r="L114" i="5"/>
  <c r="I114" i="5"/>
  <c r="F114" i="5"/>
  <c r="L113" i="5"/>
  <c r="I113" i="5"/>
  <c r="F113" i="5"/>
  <c r="L112" i="5"/>
  <c r="I112" i="5"/>
  <c r="F112" i="5"/>
  <c r="F111" i="5"/>
  <c r="F110" i="5"/>
  <c r="L109" i="5"/>
  <c r="F109" i="5"/>
  <c r="I109" i="5" s="1"/>
  <c r="L108" i="5"/>
  <c r="I108" i="5"/>
  <c r="F108" i="5"/>
  <c r="L107" i="5"/>
  <c r="I107" i="5"/>
  <c r="F107" i="5"/>
  <c r="L106" i="5"/>
  <c r="I106" i="5"/>
  <c r="F106" i="5"/>
  <c r="L105" i="5"/>
  <c r="I105" i="5"/>
  <c r="F105" i="5"/>
  <c r="L104" i="5"/>
  <c r="I104" i="5"/>
  <c r="F104" i="5"/>
  <c r="L103" i="5"/>
  <c r="I103" i="5"/>
  <c r="F103" i="5"/>
  <c r="L102" i="5"/>
  <c r="I102" i="5"/>
  <c r="F102" i="5"/>
  <c r="L66" i="5"/>
  <c r="I66" i="5"/>
  <c r="F66" i="5"/>
  <c r="L65" i="5"/>
  <c r="I65" i="5"/>
  <c r="F64" i="5"/>
  <c r="I64" i="5" s="1"/>
  <c r="F63" i="5"/>
  <c r="I63" i="5" s="1"/>
  <c r="L62" i="5"/>
  <c r="F62" i="5"/>
  <c r="I62" i="5" s="1"/>
  <c r="L61" i="5"/>
  <c r="F61" i="5"/>
  <c r="I61" i="5" s="1"/>
  <c r="L60" i="5"/>
  <c r="F60" i="5"/>
  <c r="I60" i="5" s="1"/>
  <c r="L59" i="5"/>
  <c r="F59" i="5"/>
  <c r="I59" i="5" s="1"/>
  <c r="L58" i="5"/>
  <c r="I58" i="5"/>
  <c r="F58" i="5"/>
  <c r="L57" i="5"/>
  <c r="I57" i="5"/>
  <c r="F57" i="5"/>
  <c r="L56" i="5"/>
  <c r="I56" i="5"/>
  <c r="F56" i="5"/>
  <c r="L55" i="5"/>
  <c r="I55" i="5"/>
  <c r="F55" i="5"/>
  <c r="L54" i="5"/>
  <c r="I54" i="5"/>
  <c r="F54" i="5"/>
  <c r="L34" i="5"/>
  <c r="I34" i="5"/>
  <c r="F34" i="5"/>
  <c r="L33" i="5"/>
  <c r="I33" i="5"/>
  <c r="F33" i="5"/>
  <c r="L32" i="5"/>
  <c r="F32" i="5"/>
  <c r="I32" i="5" s="1"/>
  <c r="L31" i="5"/>
  <c r="I31" i="5"/>
  <c r="F31" i="5"/>
  <c r="L30" i="5"/>
  <c r="I30" i="5"/>
  <c r="F30" i="5"/>
  <c r="L29" i="5"/>
  <c r="I29" i="5"/>
  <c r="F29" i="5"/>
  <c r="L28" i="5"/>
  <c r="F28" i="5"/>
  <c r="L27" i="5"/>
  <c r="I27" i="5"/>
  <c r="F27" i="5"/>
  <c r="L26" i="5"/>
  <c r="I26" i="5"/>
  <c r="F26" i="5"/>
  <c r="L25" i="5"/>
  <c r="I25" i="5"/>
  <c r="F25" i="5"/>
  <c r="L24" i="5"/>
  <c r="I24" i="5"/>
  <c r="F24" i="5"/>
  <c r="L23" i="5"/>
  <c r="I23" i="5"/>
  <c r="F23" i="5"/>
  <c r="L22" i="5"/>
  <c r="I22" i="5"/>
  <c r="F22" i="5"/>
  <c r="I11" i="4" l="1"/>
  <c r="I12" i="4"/>
  <c r="I14" i="4"/>
  <c r="I21" i="4"/>
  <c r="I19" i="4"/>
  <c r="I13" i="4"/>
  <c r="I17" i="4"/>
  <c r="I20" i="4"/>
  <c r="I16" i="4"/>
  <c r="I15" i="4"/>
  <c r="I18" i="4"/>
  <c r="K18" i="4"/>
  <c r="L18" i="4" s="1"/>
  <c r="L16" i="4"/>
  <c r="L15" i="4"/>
  <c r="L23" i="4"/>
  <c r="L11" i="4"/>
  <c r="L21" i="4"/>
  <c r="L13" i="4"/>
  <c r="L22" i="4"/>
  <c r="L14" i="4"/>
  <c r="L80" i="5"/>
  <c r="L92" i="5" l="1"/>
  <c r="F95" i="5" l="1"/>
  <c r="L79" i="5" l="1"/>
  <c r="L13" i="5" l="1"/>
  <c r="C25" i="4" l="1"/>
  <c r="L98" i="5" l="1"/>
  <c r="I98" i="5"/>
  <c r="F98" i="5"/>
  <c r="L97" i="5"/>
  <c r="I97" i="5"/>
  <c r="F97" i="5"/>
  <c r="L96" i="5"/>
  <c r="F96" i="5"/>
  <c r="I96" i="5" s="1"/>
  <c r="L94" i="5"/>
  <c r="F94" i="5"/>
  <c r="I94" i="5" s="1"/>
  <c r="L93" i="5"/>
  <c r="F93" i="5"/>
  <c r="I93" i="5" s="1"/>
  <c r="F92" i="5"/>
  <c r="I92" i="5" s="1"/>
  <c r="L91" i="5"/>
  <c r="F91" i="5"/>
  <c r="I91" i="5" s="1"/>
  <c r="L90" i="5"/>
  <c r="I90" i="5"/>
  <c r="F90" i="5"/>
  <c r="L89" i="5"/>
  <c r="I89" i="5"/>
  <c r="F89" i="5"/>
  <c r="L88" i="5"/>
  <c r="I88" i="5"/>
  <c r="F88" i="5"/>
  <c r="L87" i="5"/>
  <c r="I87" i="5"/>
  <c r="F87" i="5"/>
  <c r="L86" i="5"/>
  <c r="I86" i="5"/>
  <c r="F86" i="5"/>
  <c r="L82" i="5"/>
  <c r="I82" i="5"/>
  <c r="F82" i="5"/>
  <c r="L81" i="5"/>
  <c r="I81" i="5"/>
  <c r="F81" i="5"/>
  <c r="F80" i="5"/>
  <c r="I80" i="5" s="1"/>
  <c r="F79" i="5"/>
  <c r="I79" i="5" s="1"/>
  <c r="L78" i="5"/>
  <c r="F78" i="5"/>
  <c r="I78" i="5" s="1"/>
  <c r="L77" i="5"/>
  <c r="F77" i="5"/>
  <c r="I77" i="5" s="1"/>
  <c r="L76" i="5"/>
  <c r="F76" i="5"/>
  <c r="I76" i="5" s="1"/>
  <c r="L75" i="5"/>
  <c r="F75" i="5"/>
  <c r="I75" i="5" s="1"/>
  <c r="L74" i="5"/>
  <c r="F74" i="5"/>
  <c r="I74" i="5" s="1"/>
  <c r="L73" i="5"/>
  <c r="I73" i="5"/>
  <c r="F73" i="5"/>
  <c r="L72" i="5"/>
  <c r="I72" i="5"/>
  <c r="F72" i="5"/>
  <c r="L71" i="5"/>
  <c r="I71" i="5"/>
  <c r="F71" i="5"/>
  <c r="L70" i="5"/>
  <c r="I70" i="5"/>
  <c r="F70" i="5"/>
  <c r="L50" i="5"/>
  <c r="I50" i="5"/>
  <c r="F50" i="5"/>
  <c r="L49" i="5"/>
  <c r="I49" i="5"/>
  <c r="F49" i="5"/>
  <c r="L48" i="5"/>
  <c r="F48" i="5"/>
  <c r="F47" i="5"/>
  <c r="L46" i="5"/>
  <c r="F46" i="5"/>
  <c r="I46" i="5" s="1"/>
  <c r="L45" i="5"/>
  <c r="F45" i="5"/>
  <c r="I45" i="5" s="1"/>
  <c r="F44" i="5"/>
  <c r="I44" i="5" s="1"/>
  <c r="L43" i="5"/>
  <c r="F43" i="5"/>
  <c r="I43" i="5" s="1"/>
  <c r="L42" i="5"/>
  <c r="F42" i="5"/>
  <c r="I42" i="5" s="1"/>
  <c r="L41" i="5"/>
  <c r="F41" i="5"/>
  <c r="I41" i="5" s="1"/>
  <c r="L40" i="5"/>
  <c r="F40" i="5"/>
  <c r="I40" i="5" s="1"/>
  <c r="L39" i="5"/>
  <c r="F39" i="5"/>
  <c r="I39" i="5" s="1"/>
  <c r="L38" i="5"/>
  <c r="I38" i="5"/>
  <c r="F38" i="5"/>
  <c r="Q31" i="5"/>
  <c r="L18" i="5"/>
  <c r="I18" i="5"/>
  <c r="F18" i="5"/>
  <c r="L17" i="5"/>
  <c r="I17" i="5"/>
  <c r="F17" i="5"/>
  <c r="F16" i="5"/>
  <c r="F15" i="5"/>
  <c r="I15" i="5" s="1"/>
  <c r="L14" i="5"/>
  <c r="F14" i="5"/>
  <c r="I14" i="5" s="1"/>
  <c r="F13" i="5"/>
  <c r="I13" i="5" s="1"/>
  <c r="L12" i="5"/>
  <c r="F12" i="5"/>
  <c r="I12" i="5" s="1"/>
  <c r="L11" i="5"/>
  <c r="F11" i="5"/>
  <c r="I11" i="5" s="1"/>
  <c r="L10" i="5"/>
  <c r="F10" i="5"/>
  <c r="I10" i="5" s="1"/>
  <c r="L9" i="5"/>
  <c r="F9" i="5"/>
  <c r="I9" i="5" s="1"/>
  <c r="L8" i="5"/>
  <c r="F8" i="5"/>
  <c r="I8" i="5" s="1"/>
  <c r="L7" i="5"/>
  <c r="F7" i="5"/>
  <c r="I7" i="5" s="1"/>
  <c r="L6" i="5"/>
  <c r="F6" i="5"/>
  <c r="I6" i="5" s="1"/>
  <c r="B11" i="4"/>
  <c r="J20" i="2"/>
  <c r="G20" i="2"/>
  <c r="D20" i="2"/>
  <c r="G19" i="2"/>
  <c r="D19" i="2"/>
  <c r="J16" i="2"/>
  <c r="G16" i="2"/>
  <c r="D16" i="2"/>
  <c r="J15" i="2"/>
  <c r="G15" i="2"/>
  <c r="D15" i="2"/>
  <c r="J14" i="2"/>
  <c r="G14" i="2"/>
  <c r="D14" i="2"/>
  <c r="J13" i="2"/>
  <c r="G13" i="2"/>
  <c r="D13" i="2"/>
  <c r="J10" i="2"/>
  <c r="G10" i="2"/>
  <c r="D10" i="2"/>
  <c r="J9" i="2"/>
  <c r="G9" i="2"/>
  <c r="D9" i="2"/>
  <c r="J6" i="2"/>
  <c r="G6" i="2"/>
  <c r="D6" i="2"/>
  <c r="J5" i="2"/>
  <c r="G5" i="2"/>
  <c r="D5" i="2"/>
  <c r="B1" i="2"/>
  <c r="J38" i="1"/>
  <c r="D38" i="1"/>
  <c r="G38" i="1" s="1"/>
  <c r="J34" i="1"/>
  <c r="D34" i="1"/>
  <c r="G34" i="1" s="1"/>
  <c r="J33" i="1"/>
  <c r="D33" i="1"/>
  <c r="G33" i="1" s="1"/>
  <c r="J32" i="1"/>
  <c r="D32" i="1"/>
  <c r="G32" i="1" s="1"/>
  <c r="J30" i="1"/>
  <c r="D30" i="1"/>
  <c r="G30" i="1" s="1"/>
  <c r="J28" i="1"/>
  <c r="G28" i="1"/>
  <c r="D28" i="1"/>
  <c r="D25" i="1"/>
  <c r="G25" i="1" s="1"/>
  <c r="D24" i="1"/>
  <c r="J22" i="1"/>
  <c r="D22" i="1"/>
  <c r="G24" i="1" s="1"/>
  <c r="J20" i="1"/>
  <c r="D20" i="1"/>
  <c r="J16" i="1"/>
  <c r="D16" i="1"/>
  <c r="G16" i="1" s="1"/>
  <c r="J15" i="1"/>
  <c r="D15" i="1"/>
  <c r="G15" i="1" s="1"/>
  <c r="J13" i="1"/>
  <c r="D13" i="1"/>
  <c r="G13" i="1" s="1"/>
  <c r="J12" i="1"/>
  <c r="D12" i="1"/>
  <c r="G12" i="1" s="1"/>
  <c r="D9" i="1"/>
  <c r="G10" i="1" s="1"/>
  <c r="J7" i="1"/>
  <c r="G7" i="1"/>
  <c r="D7" i="1"/>
  <c r="B2" i="1"/>
  <c r="G22" i="1" l="1"/>
  <c r="G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<sst xmlns="http://schemas.openxmlformats.org/spreadsheetml/2006/main" count="755" uniqueCount="171">
  <si>
    <t>Situação</t>
  </si>
  <si>
    <t>Período aquisitivo</t>
  </si>
  <si>
    <t>Data</t>
  </si>
  <si>
    <t>Operacional</t>
  </si>
  <si>
    <t>Comercial</t>
  </si>
  <si>
    <t>Adm / Fin</t>
  </si>
  <si>
    <t>RE</t>
  </si>
  <si>
    <t>TAUANE JESUS DE SOUZA</t>
  </si>
  <si>
    <t>CRISTIANE SERGIO BLANCO</t>
  </si>
  <si>
    <t>TIAGO COSTA DE MELO</t>
  </si>
  <si>
    <t>ANA CLAUDIA DE F. BORGES</t>
  </si>
  <si>
    <t>MARCIA DE SANTANA SALES</t>
  </si>
  <si>
    <t>JOELIA QUEIROZ</t>
  </si>
  <si>
    <t>MICHELLE MARIA DE F. DUMAS</t>
  </si>
  <si>
    <t>ROSE ITAMAR COSTA OLIVEIRA</t>
  </si>
  <si>
    <t>Limite de Gozo</t>
  </si>
  <si>
    <t>Período Aquisitivo</t>
  </si>
  <si>
    <t>Período de Gozo</t>
  </si>
  <si>
    <t xml:space="preserve">Dias Gozados  </t>
  </si>
  <si>
    <t>Dias a Gozar</t>
  </si>
  <si>
    <t>Pag. Efetuado</t>
  </si>
  <si>
    <t>Integral</t>
  </si>
  <si>
    <t>Dias Vendidos</t>
  </si>
  <si>
    <t xml:space="preserve">ANA MARIA FERRARO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</si>
  <si>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</si>
  <si>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</si>
  <si>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</si>
  <si>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</si>
  <si>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</si>
  <si>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</si>
  <si>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</si>
  <si>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</si>
  <si>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</si>
  <si>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</si>
  <si>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</si>
  <si>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</si>
  <si>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TAUANE</t>
  </si>
  <si>
    <t>MARCIA</t>
  </si>
  <si>
    <t>CRISTIANE</t>
  </si>
  <si>
    <t xml:space="preserve">ANA MARIA </t>
  </si>
  <si>
    <t>ANA CLAUDIA</t>
  </si>
  <si>
    <t>TIAGO</t>
  </si>
  <si>
    <t>MICHELLE</t>
  </si>
  <si>
    <t>ROSE</t>
  </si>
  <si>
    <t>DENISE SANTOS VASCONCELOS DA SILVA</t>
  </si>
  <si>
    <t>DENISE</t>
  </si>
  <si>
    <t>JOELIA</t>
  </si>
  <si>
    <t>Dentro do Prazo</t>
  </si>
  <si>
    <t>ALISANGELA DESIDERIO DOS SANTOS</t>
  </si>
  <si>
    <t>31/09/2014</t>
  </si>
  <si>
    <t>ANTONIO CARLOS DE S. BENEVIDES</t>
  </si>
  <si>
    <t>Fora do prazo</t>
  </si>
  <si>
    <t>Fora do Prazo</t>
  </si>
  <si>
    <t>Funcionário</t>
  </si>
  <si>
    <t>Ana Maria Ferraro</t>
  </si>
  <si>
    <t>Ano</t>
  </si>
  <si>
    <t>Marcia Sales</t>
  </si>
  <si>
    <t>Alisangela Desiderio</t>
  </si>
  <si>
    <t>Aline Borges</t>
  </si>
  <si>
    <t>Pedro Santos</t>
  </si>
  <si>
    <t>PLANILHA DE FÉRIAS</t>
  </si>
  <si>
    <t>OBS</t>
  </si>
  <si>
    <t>B99</t>
  </si>
  <si>
    <t>B83</t>
  </si>
  <si>
    <t>B19</t>
  </si>
  <si>
    <t>B179</t>
  </si>
  <si>
    <t>B147</t>
  </si>
  <si>
    <t>B51</t>
  </si>
  <si>
    <t>B131</t>
  </si>
  <si>
    <t>OBSERVAÇÕES:</t>
  </si>
  <si>
    <t>Carla</t>
  </si>
  <si>
    <t>Danilo</t>
  </si>
  <si>
    <t>Elma Dilma</t>
  </si>
  <si>
    <t>Dentro do prazo</t>
  </si>
  <si>
    <t>Nathalia</t>
  </si>
  <si>
    <t>Daniela</t>
  </si>
  <si>
    <t>Eduardo</t>
  </si>
  <si>
    <t>OBS.: TIREI 2 DIAS DE FOLGA NO CARNAVAL E 1 NO SÃO JOÃO.</t>
  </si>
  <si>
    <t>Obs.: Tirou de 08 a 17/08/22  (10 dias)</t>
  </si>
  <si>
    <t>AINDA TEM 2 DIAS DE FOLGA REFERENTE AO CASAMENTO PARA TIRAR.  Tirou 19 dias de 19/05 a 06/06/22</t>
  </si>
  <si>
    <t>Obs.: Tirou  férias de 08 a 27/08/22 (20 dias).</t>
  </si>
  <si>
    <t>Vai tirar férias de 02 a 21/01/2023 (20 dias)</t>
  </si>
  <si>
    <t>Vai tirar férias de 05/12 a 03/01/2023 (30 dias)</t>
  </si>
  <si>
    <t>ANA MARIA FERRARO</t>
  </si>
  <si>
    <t>ELMA DILMA</t>
  </si>
  <si>
    <t>MARCIA SALES</t>
  </si>
  <si>
    <t>PEDRO SANTOS</t>
  </si>
  <si>
    <t>ALISANGELA DESIDERIO</t>
  </si>
  <si>
    <t>ALINE BORGES</t>
  </si>
  <si>
    <t>CARLA FERREIRA</t>
  </si>
  <si>
    <t>DANILO</t>
  </si>
  <si>
    <t>NATHALIA</t>
  </si>
  <si>
    <t>DANILELA</t>
  </si>
  <si>
    <t>EDUARDO</t>
  </si>
  <si>
    <t>DANIELA</t>
  </si>
  <si>
    <t/>
  </si>
  <si>
    <t>ANDREIA</t>
  </si>
  <si>
    <t>KARYN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</si>
  <si>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</si>
  <si>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</si>
  <si>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</si>
  <si>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</si>
  <si>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</si>
  <si>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</si>
  <si>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</si>
  <si>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</si>
  <si>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</si>
  <si>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</si>
  <si>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</si>
  <si>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</si>
  <si>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MESES</t>
  </si>
  <si>
    <t>COLABORADOR</t>
  </si>
  <si>
    <t>20 DIAS</t>
  </si>
  <si>
    <t>30 DIAS</t>
  </si>
  <si>
    <t>20 DIAS
 03/02 A 22/02</t>
  </si>
  <si>
    <t>19/05 A 17/06</t>
  </si>
  <si>
    <t>20 DIAS
06/03 A 25/03</t>
  </si>
  <si>
    <t>30 DIAS
02/01 A 31/01</t>
  </si>
  <si>
    <t>10 DIAS
21/07 A 30/07</t>
  </si>
  <si>
    <t>30/06 A 19/07</t>
  </si>
  <si>
    <t>Mapa de Férias 2025</t>
  </si>
  <si>
    <t>01 DIA
10/01</t>
  </si>
  <si>
    <t>Planilha de Férias</t>
  </si>
  <si>
    <t>ELMA</t>
  </si>
  <si>
    <t>05 DIAS 29/12/25 A 02/01/26</t>
  </si>
  <si>
    <t>15 DIAS         04/08 A 18/08</t>
  </si>
  <si>
    <t>04 DIAS         06/03 A 09/03</t>
  </si>
  <si>
    <t>20 DIAS        03/02 A 22/02</t>
  </si>
  <si>
    <t>30 DIAS        02/01 A 31/01</t>
  </si>
  <si>
    <t>15 DIAS         02/05 A 16/05</t>
  </si>
  <si>
    <t xml:space="preserve">20 DIAS        06/03 A 25/03 </t>
  </si>
  <si>
    <t>05 DIAS       24/11 A 28/11</t>
  </si>
  <si>
    <t>15 DIAS
25/08 A 08/09</t>
  </si>
  <si>
    <t>15 DIAS
16/06  A 30/06</t>
  </si>
  <si>
    <t>17 DIAS        03/10 A 19/10</t>
  </si>
  <si>
    <t>10 DIAS        01/12 A 10/12</t>
  </si>
  <si>
    <t>Mapa de Férias 2026</t>
  </si>
  <si>
    <t>30 DIAS
05/01 A 03/02</t>
  </si>
  <si>
    <t>10 DIAS       18/02 A 27/02</t>
  </si>
  <si>
    <t>10 DIAS         18/05 A 27/05</t>
  </si>
  <si>
    <t>10 DIAS       19/01 A 28/01</t>
  </si>
  <si>
    <t xml:space="preserve">15 DIAS </t>
  </si>
  <si>
    <t>2024-15 DIAS MAIO/26 E 15 DIAS AGOSTO/26</t>
  </si>
  <si>
    <t>2024- VAI TIRAR 30 DIAS EM DE 05/01 A 03/02/26</t>
  </si>
  <si>
    <t xml:space="preserve">2024- 10 DIAS EM ABRIL/26 - 10 DIAS EM JUNHO/26 E VENDA DE 10 DIAS </t>
  </si>
  <si>
    <t xml:space="preserve">2022- VAI VENDER 30 DIAS </t>
  </si>
  <si>
    <t>2023-VAI TIRAR 20 DIAS EM ABRIL/26 E 10 DIAS EM SETEMBRO/26</t>
  </si>
  <si>
    <t>2024-VAI TIRAR 30 DIAS ATÉ NOVEMBRO/26</t>
  </si>
  <si>
    <t>2024- 20 DIAS EM MARÇO/26</t>
  </si>
  <si>
    <t>2024-ATÉ OUTUBRO/26 A COMBINAR</t>
  </si>
  <si>
    <t>2024 - JÁ TIROU 10 DIAS - 10 DIAS JANEIRO/26 E VAI VENDER 10 DIAS</t>
  </si>
  <si>
    <t xml:space="preserve">2024- JÁ TIROU 30 DIAS </t>
  </si>
  <si>
    <t>2025- ATÉ FEVEREIRO/27 A DEFINIR</t>
  </si>
  <si>
    <t>2025- TEM ATÉ 07/04/27 PARA TIRAR</t>
  </si>
  <si>
    <t>23 DIAS         09/03 A 31/03</t>
  </si>
  <si>
    <t>20 DIAS         06/04 A 25/04</t>
  </si>
  <si>
    <t>10 DIAS         08/09 A 17/09</t>
  </si>
  <si>
    <t>2023- VAI VENDER 17 DIAS - 1 DIA FOI UTILIZADO NA SEXTA FEIRA DE CARNAVAL</t>
  </si>
  <si>
    <t xml:space="preserve">2025- 10 DIAS EM FEVEREIRO/26 E VAI VENDER 10 DIAS  - 10 DIAS EM MAIO/26 </t>
  </si>
  <si>
    <t>20 DIAS         16/03 A 04/04</t>
  </si>
  <si>
    <t>10 DIAS       05/01 A 18/01</t>
  </si>
  <si>
    <t>2022- 14 DIAS EM JANEIRO/26</t>
  </si>
  <si>
    <t>15 DIAS         01/12 A 15/12</t>
  </si>
  <si>
    <t>11 DIAS        20/05 A 30/05</t>
  </si>
  <si>
    <t>2023-26 DIAS -VAI TIRAR EM MAIO E DEZEMBRO/26</t>
  </si>
  <si>
    <t>05 DIAS         22/06 A 26/06</t>
  </si>
  <si>
    <t>2024-2 DIAS EM FEVEREIRO/26 - 2 DIAS EM FEVEREIRO/26,  23 DIAS EM MARÇO/26 E 5 DIAS EM JUNHO/26</t>
  </si>
  <si>
    <t>10 DIAS         15/04 A 24/04</t>
  </si>
  <si>
    <t>01 DIA          13/02</t>
  </si>
  <si>
    <t>02 DIAS       12/02 E 13/02</t>
  </si>
  <si>
    <t xml:space="preserve">2023-VAI VENDER 26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</si>
</sst>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3"/>
      <color theme="9" tint="0.79998168889431442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24"/>
      <color theme="0"/>
      <name val="Arial"/>
      <family val="2"/>
    </font>
    <font>
      <sz val="10"/>
      <color rgb="FF00000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b/>
      <sz val="20"/>
      <color theme="0"/>
      <name val="Tahoma"/>
      <family val="2"/>
    </font>
    <font>
      <sz val="12"/>
      <color theme="3" tint="-0.499984740745262"/>
      <name val="Arial"/>
      <family val="2"/>
    </font>
    <font>
      <b/>
      <sz val="11"/>
      <color theme="3" tint="-0.499984740745262"/>
      <name val="Tahoma"/>
      <family val="2"/>
    </font>
    <font>
      <b/>
      <sz val="20"/>
      <color rgb="FFFF0000"/>
      <name val="Tahoma"/>
      <family val="2"/>
    </font>
    <font>
      <sz val="9"/>
      <color theme="1"/>
      <name val="Arial"/>
      <family val="2"/>
    </font>
    <font>
      <sz val="9"/>
      <color rgb="FFED0000"/>
      <name val="Arial"/>
      <family val="2"/>
    </font>
    <font>
      <sz val="9"/>
      <color theme="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Poppins SemiBold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27ACB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/>
      <bottom/>
      <diagonal/>
    </border>
    <border>
      <left/>
      <right style="double">
        <color theme="0" tint="-0.249977111117893"/>
      </right>
      <top/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/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/>
      <diagonal/>
    </border>
    <border>
      <left style="double">
        <color theme="0" tint="-0.249977111117893"/>
      </left>
      <right/>
      <top/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 style="double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249977111117893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double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/>
    <xf numFmtId="14" fontId="0" fillId="0" borderId="1" xfId="0" applyNumberFormat="1" applyBorder="1"/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0" fillId="0" borderId="0" xfId="0" applyNumberFormat="1"/>
    <xf numFmtId="0" fontId="4" fillId="4" borderId="3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" fontId="5" fillId="3" borderId="10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14" fontId="4" fillId="4" borderId="7" xfId="0" applyNumberFormat="1" applyFont="1" applyFill="1" applyBorder="1" applyAlignment="1">
      <alignment horizontal="center"/>
    </xf>
    <xf numFmtId="1" fontId="4" fillId="4" borderId="7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4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2" fillId="0" borderId="0" xfId="0" applyFont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7" xfId="0" applyFont="1" applyBorder="1"/>
    <xf numFmtId="0" fontId="8" fillId="0" borderId="18" xfId="0" applyFont="1" applyBorder="1"/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4" fontId="8" fillId="0" borderId="22" xfId="0" applyNumberFormat="1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4" fontId="8" fillId="0" borderId="18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5" borderId="0" xfId="0" applyFill="1"/>
    <xf numFmtId="0" fontId="8" fillId="0" borderId="20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9" fillId="0" borderId="19" xfId="0" applyFont="1" applyBorder="1"/>
    <xf numFmtId="0" fontId="12" fillId="0" borderId="17" xfId="0" applyFont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14" fontId="4" fillId="6" borderId="7" xfId="0" applyNumberFormat="1" applyFont="1" applyFill="1" applyBorder="1" applyAlignment="1">
      <alignment horizontal="center"/>
    </xf>
    <xf numFmtId="1" fontId="4" fillId="6" borderId="7" xfId="0" applyNumberFormat="1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left" vertical="center" indent="1"/>
    </xf>
    <xf numFmtId="0" fontId="14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1" fillId="0" borderId="29" xfId="0" applyFont="1" applyBorder="1" applyAlignment="1">
      <alignment horizontal="left" vertical="center" inden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8" borderId="28" xfId="0" applyFont="1" applyFill="1" applyBorder="1" applyAlignment="1">
      <alignment horizontal="center" vertical="center" wrapText="1"/>
    </xf>
    <xf numFmtId="0" fontId="22" fillId="9" borderId="31" xfId="0" applyFont="1" applyFill="1" applyBorder="1" applyAlignment="1">
      <alignment horizontal="center" vertical="center" wrapText="1"/>
    </xf>
    <xf numFmtId="0" fontId="22" fillId="9" borderId="32" xfId="0" applyFont="1" applyFill="1" applyBorder="1" applyAlignment="1">
      <alignment horizontal="center" vertical="center" wrapText="1"/>
    </xf>
    <xf numFmtId="0" fontId="22" fillId="10" borderId="28" xfId="0" applyFont="1" applyFill="1" applyBorder="1" applyAlignment="1">
      <alignment horizontal="center" vertical="center" wrapText="1"/>
    </xf>
    <xf numFmtId="0" fontId="23" fillId="11" borderId="29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left" vertical="center" indent="1"/>
    </xf>
    <xf numFmtId="0" fontId="8" fillId="4" borderId="0" xfId="0" applyFont="1" applyFill="1"/>
    <xf numFmtId="0" fontId="22" fillId="7" borderId="29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22" fillId="8" borderId="29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left" vertical="center" indent="1"/>
    </xf>
    <xf numFmtId="0" fontId="7" fillId="7" borderId="37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14" fontId="8" fillId="0" borderId="38" xfId="0" applyNumberFormat="1" applyFont="1" applyBorder="1" applyAlignment="1">
      <alignment horizontal="center"/>
    </xf>
    <xf numFmtId="14" fontId="8" fillId="0" borderId="40" xfId="0" applyNumberFormat="1" applyFont="1" applyBorder="1" applyAlignment="1">
      <alignment horizontal="center"/>
    </xf>
    <xf numFmtId="14" fontId="8" fillId="0" borderId="41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8" fillId="0" borderId="40" xfId="0" applyFont="1" applyBorder="1"/>
    <xf numFmtId="0" fontId="8" fillId="0" borderId="41" xfId="0" applyFont="1" applyBorder="1"/>
    <xf numFmtId="0" fontId="8" fillId="0" borderId="43" xfId="0" applyFont="1" applyBorder="1" applyAlignment="1">
      <alignment horizontal="center"/>
    </xf>
    <xf numFmtId="0" fontId="8" fillId="0" borderId="43" xfId="0" applyFont="1" applyBorder="1"/>
    <xf numFmtId="0" fontId="19" fillId="0" borderId="40" xfId="0" applyFont="1" applyBorder="1" applyAlignment="1">
      <alignment horizontal="center"/>
    </xf>
    <xf numFmtId="0" fontId="8" fillId="0" borderId="38" xfId="0" applyFont="1" applyBorder="1"/>
    <xf numFmtId="0" fontId="8" fillId="0" borderId="44" xfId="0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7" fillId="7" borderId="37" xfId="0" applyFont="1" applyFill="1" applyBorder="1" applyAlignment="1">
      <alignment vertical="center"/>
    </xf>
    <xf numFmtId="0" fontId="17" fillId="5" borderId="0" xfId="0" applyFont="1" applyFill="1" applyAlignment="1">
      <alignment horizontal="centerContinuous" vertical="center"/>
    </xf>
    <xf numFmtId="0" fontId="17" fillId="5" borderId="0" xfId="0" applyFont="1" applyFill="1" applyAlignment="1">
      <alignment horizontal="centerContinuous" vertical="distributed"/>
    </xf>
    <xf numFmtId="0" fontId="26" fillId="5" borderId="0" xfId="0" applyFont="1" applyFill="1" applyAlignment="1">
      <alignment horizontal="centerContinuous" vertical="center"/>
    </xf>
    <xf numFmtId="0" fontId="16" fillId="7" borderId="29" xfId="0" applyFont="1" applyFill="1" applyBorder="1" applyAlignment="1">
      <alignment horizontal="left" vertical="center" indent="1"/>
    </xf>
    <xf numFmtId="0" fontId="7" fillId="7" borderId="29" xfId="0" applyFont="1" applyFill="1" applyBorder="1" applyAlignment="1">
      <alignment horizontal="center" vertical="center"/>
    </xf>
    <xf numFmtId="0" fontId="22" fillId="15" borderId="29" xfId="0" applyFont="1" applyFill="1" applyBorder="1" applyAlignment="1">
      <alignment horizontal="center" vertical="center" wrapText="1"/>
    </xf>
    <xf numFmtId="22" fontId="0" fillId="0" borderId="0" xfId="0" applyNumberFormat="1"/>
    <xf numFmtId="0" fontId="21" fillId="4" borderId="51" xfId="0" applyFont="1" applyFill="1" applyBorder="1" applyAlignment="1">
      <alignment horizontal="left" vertical="center" indent="1"/>
    </xf>
    <xf numFmtId="0" fontId="21" fillId="4" borderId="0" xfId="0" applyFont="1" applyFill="1" applyAlignment="1">
      <alignment horizontal="left" vertical="center" indent="1"/>
    </xf>
    <xf numFmtId="0" fontId="22" fillId="7" borderId="33" xfId="0" applyFont="1" applyFill="1" applyBorder="1" applyAlignment="1">
      <alignment horizontal="center" vertical="center" wrapText="1"/>
    </xf>
    <xf numFmtId="0" fontId="12" fillId="0" borderId="0" xfId="0" applyFont="1"/>
    <xf numFmtId="0" fontId="22" fillId="17" borderId="29" xfId="0" applyFont="1" applyFill="1" applyBorder="1" applyAlignment="1">
      <alignment horizontal="center" vertical="center" wrapText="1"/>
    </xf>
    <xf numFmtId="0" fontId="22" fillId="18" borderId="29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22" fontId="12" fillId="0" borderId="49" xfId="0" applyNumberFormat="1" applyFont="1" applyBorder="1" applyAlignment="1">
      <alignment vertical="center" wrapText="1"/>
    </xf>
    <xf numFmtId="22" fontId="12" fillId="0" borderId="39" xfId="0" applyNumberFormat="1" applyFont="1" applyBorder="1" applyAlignment="1">
      <alignment vertical="center" wrapText="1"/>
    </xf>
    <xf numFmtId="22" fontId="12" fillId="0" borderId="44" xfId="0" applyNumberFormat="1" applyFont="1" applyBorder="1" applyAlignment="1">
      <alignment vertical="center"/>
    </xf>
    <xf numFmtId="22" fontId="12" fillId="0" borderId="0" xfId="0" applyNumberFormat="1" applyFont="1" applyAlignment="1">
      <alignment vertical="center"/>
    </xf>
    <xf numFmtId="22" fontId="12" fillId="0" borderId="43" xfId="0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8" fillId="0" borderId="49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43" xfId="0" applyFont="1" applyBorder="1" applyAlignment="1">
      <alignment vertical="center"/>
    </xf>
    <xf numFmtId="0" fontId="19" fillId="0" borderId="48" xfId="0" applyFont="1" applyBorder="1" applyAlignment="1">
      <alignment vertical="center" wrapText="1"/>
    </xf>
    <xf numFmtId="0" fontId="19" fillId="0" borderId="49" xfId="0" applyFont="1" applyBorder="1" applyAlignment="1">
      <alignment vertical="center" wrapText="1"/>
    </xf>
    <xf numFmtId="0" fontId="19" fillId="0" borderId="4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12" fillId="0" borderId="49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3" xfId="0" applyFont="1" applyBorder="1" applyAlignment="1">
      <alignment vertical="center" wrapText="1"/>
    </xf>
    <xf numFmtId="0" fontId="12" fillId="0" borderId="47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37" xfId="0" applyFont="1" applyBorder="1" applyAlignment="1">
      <alignment vertical="top" wrapText="1"/>
    </xf>
    <xf numFmtId="0" fontId="12" fillId="0" borderId="38" xfId="0" applyFont="1" applyBorder="1" applyAlignment="1">
      <alignment vertical="top" wrapText="1"/>
    </xf>
    <xf numFmtId="0" fontId="12" fillId="0" borderId="37" xfId="0" applyFont="1" applyBorder="1" applyAlignment="1">
      <alignment vertical="top"/>
    </xf>
    <xf numFmtId="22" fontId="12" fillId="0" borderId="48" xfId="0" applyNumberFormat="1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5" fillId="3" borderId="4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20" xfId="0" applyFont="1" applyBorder="1" applyAlignment="1">
      <alignment horizontal="center" vertical="top"/>
    </xf>
    <xf numFmtId="0" fontId="10" fillId="5" borderId="0" xfId="0" applyFont="1" applyFill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indent="1"/>
    </xf>
    <xf numFmtId="0" fontId="14" fillId="5" borderId="0" xfId="0" applyFont="1" applyFill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top" indent="1"/>
    </xf>
    <xf numFmtId="0" fontId="8" fillId="0" borderId="20" xfId="0" applyFont="1" applyBorder="1" applyAlignment="1">
      <alignment horizontal="left" vertical="top" indent="1"/>
    </xf>
    <xf numFmtId="0" fontId="8" fillId="0" borderId="21" xfId="0" applyFont="1" applyBorder="1" applyAlignment="1">
      <alignment horizontal="left" vertical="top" indent="1"/>
    </xf>
    <xf numFmtId="0" fontId="2" fillId="0" borderId="19" xfId="0" applyFont="1" applyBorder="1" applyAlignment="1">
      <alignment horizontal="left" vertical="top" indent="1"/>
    </xf>
    <xf numFmtId="0" fontId="2" fillId="0" borderId="20" xfId="0" applyFont="1" applyBorder="1" applyAlignment="1">
      <alignment horizontal="left" vertical="top" indent="1"/>
    </xf>
    <xf numFmtId="0" fontId="2" fillId="0" borderId="21" xfId="0" applyFont="1" applyBorder="1" applyAlignment="1">
      <alignment horizontal="left" vertical="top" indent="1"/>
    </xf>
    <xf numFmtId="0" fontId="12" fillId="0" borderId="23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22" xfId="0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26" xfId="0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 wrapText="1" indent="1"/>
    </xf>
    <xf numFmtId="0" fontId="8" fillId="0" borderId="22" xfId="0" applyFont="1" applyBorder="1" applyAlignment="1">
      <alignment horizontal="left" vertical="center" wrapText="1" indent="1"/>
    </xf>
    <xf numFmtId="0" fontId="8" fillId="0" borderId="25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indent="1"/>
    </xf>
    <xf numFmtId="0" fontId="13" fillId="0" borderId="20" xfId="0" applyFont="1" applyBorder="1" applyAlignment="1">
      <alignment horizontal="left" vertical="top" indent="1"/>
    </xf>
    <xf numFmtId="0" fontId="13" fillId="0" borderId="21" xfId="0" applyFont="1" applyBorder="1" applyAlignment="1">
      <alignment horizontal="left" vertical="top" indent="1"/>
    </xf>
    <xf numFmtId="0" fontId="15" fillId="0" borderId="19" xfId="0" applyFont="1" applyBorder="1" applyAlignment="1">
      <alignment horizontal="left" vertical="top" wrapText="1" indent="1"/>
    </xf>
    <xf numFmtId="0" fontId="15" fillId="0" borderId="20" xfId="0" applyFont="1" applyBorder="1" applyAlignment="1">
      <alignment horizontal="left" vertical="top" indent="1"/>
    </xf>
    <xf numFmtId="0" fontId="15" fillId="0" borderId="21" xfId="0" applyFont="1" applyBorder="1" applyAlignment="1">
      <alignment horizontal="left" vertical="top" indent="1"/>
    </xf>
    <xf numFmtId="0" fontId="15" fillId="0" borderId="20" xfId="0" applyFont="1" applyBorder="1" applyAlignment="1">
      <alignment horizontal="left" vertical="top" wrapText="1" indent="1"/>
    </xf>
    <xf numFmtId="0" fontId="15" fillId="0" borderId="21" xfId="0" applyFont="1" applyBorder="1" applyAlignment="1">
      <alignment horizontal="left" vertical="top" wrapText="1" indent="1"/>
    </xf>
    <xf numFmtId="22" fontId="8" fillId="0" borderId="23" xfId="0" applyNumberFormat="1" applyFont="1" applyBorder="1" applyAlignment="1">
      <alignment horizontal="left" vertical="center" wrapText="1" indent="1"/>
    </xf>
    <xf numFmtId="0" fontId="8" fillId="0" borderId="23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2" fillId="0" borderId="37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13" fillId="0" borderId="42" xfId="0" applyFont="1" applyBorder="1" applyAlignment="1">
      <alignment horizontal="center" vertical="top"/>
    </xf>
    <xf numFmtId="0" fontId="7" fillId="7" borderId="29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0" fillId="0" borderId="41" xfId="0" applyBorder="1" applyAlignment="1">
      <alignment horizontal="center" vertical="center"/>
    </xf>
    <xf numFmtId="0" fontId="12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7" fillId="7" borderId="37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0" fontId="15" fillId="0" borderId="38" xfId="0" applyFont="1" applyBorder="1" applyAlignment="1">
      <alignment horizontal="center" vertical="top"/>
    </xf>
    <xf numFmtId="0" fontId="15" fillId="0" borderId="40" xfId="0" applyFont="1" applyBorder="1" applyAlignment="1">
      <alignment horizontal="center" vertical="top"/>
    </xf>
    <xf numFmtId="0" fontId="15" fillId="0" borderId="41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8" fillId="0" borderId="50" xfId="0" applyFont="1" applyBorder="1" applyAlignment="1">
      <alignment horizontal="center" vertical="top"/>
    </xf>
    <xf numFmtId="0" fontId="20" fillId="5" borderId="0" xfId="0" applyFont="1" applyFill="1" applyAlignment="1">
      <alignment horizontal="center" vertical="center"/>
    </xf>
    <xf numFmtId="0" fontId="23" fillId="11" borderId="29" xfId="0" applyFont="1" applyFill="1" applyBorder="1" applyAlignment="1">
      <alignment horizontal="center" vertical="center"/>
    </xf>
    <xf numFmtId="0" fontId="24" fillId="12" borderId="0" xfId="0" applyFont="1" applyFill="1" applyAlignment="1">
      <alignment horizontal="left" vertical="center" indent="1"/>
    </xf>
    <xf numFmtId="0" fontId="25" fillId="13" borderId="0" xfId="0" applyFont="1" applyFill="1" applyAlignment="1">
      <alignment horizontal="left" vertical="center" indent="1"/>
    </xf>
    <xf numFmtId="0" fontId="20" fillId="14" borderId="0" xfId="0" applyFont="1" applyFill="1" applyAlignment="1">
      <alignment horizontal="center" vertical="center"/>
    </xf>
    <xf numFmtId="0" fontId="22" fillId="17" borderId="36" xfId="0" applyFont="1" applyFill="1" applyBorder="1" applyAlignment="1">
      <alignment horizontal="center" vertical="center" wrapText="1"/>
    </xf>
    <xf numFmtId="0" fontId="22" fillId="17" borderId="33" xfId="0" applyFont="1" applyFill="1" applyBorder="1" applyAlignment="1">
      <alignment horizontal="center" vertical="center" wrapText="1"/>
    </xf>
    <xf numFmtId="0" fontId="22" fillId="18" borderId="36" xfId="0" applyFont="1" applyFill="1" applyBorder="1" applyAlignment="1">
      <alignment horizontal="center" vertical="center" wrapText="1"/>
    </xf>
    <xf numFmtId="0" fontId="22" fillId="18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BANCODEDADOS!$A$1" fmlaRange="BANCODEDADOS!$Q$7:$Q$20" sel="1" val="0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svg"/><Relationship Id="rId1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9.jpeg"/><Relationship Id="rId2" Type="http://schemas.openxmlformats.org/officeDocument/2006/relationships/image" Target="../media/image16.jpeg"/><Relationship Id="rId1" Type="http://schemas.openxmlformats.org/officeDocument/2006/relationships/image" Target="../media/image11.jpeg"/><Relationship Id="rId6" Type="http://schemas.openxmlformats.org/officeDocument/2006/relationships/image" Target="../media/image15.jpeg"/><Relationship Id="rId5" Type="http://schemas.openxmlformats.org/officeDocument/2006/relationships/image" Target="../media/image13.jpeg"/><Relationship Id="rId4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image" Target="../media/image25.jpeg"/><Relationship Id="rId7" Type="http://schemas.openxmlformats.org/officeDocument/2006/relationships/image" Target="../media/image13.jpeg"/><Relationship Id="rId2" Type="http://schemas.openxmlformats.org/officeDocument/2006/relationships/image" Target="../media/image24.jpeg"/><Relationship Id="rId1" Type="http://schemas.openxmlformats.org/officeDocument/2006/relationships/image" Target="../media/image23.jpeg"/><Relationship Id="rId6" Type="http://schemas.openxmlformats.org/officeDocument/2006/relationships/image" Target="../media/image27.jpeg"/><Relationship Id="rId5" Type="http://schemas.openxmlformats.org/officeDocument/2006/relationships/image" Target="../media/image11.jpeg"/><Relationship Id="rId4" Type="http://schemas.openxmlformats.org/officeDocument/2006/relationships/image" Target="../media/image2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161925</xdr:colOff>
      <xdr:row>0</xdr:row>
      <xdr:rowOff>133349</xdr:rowOff>
    </xdr:from>
    <xdr:to>
      <xdr:col>1</xdr:col>
      <xdr:colOff>0</xdr:colOff>
      <xdr:row>2</xdr:row>
      <xdr:rowOff>28574</xdr:rowOff>
    </xdr:to>
    <xdr:sp macro="[0]!Fechar_tudo" textlink="">
      <xdr:nvSpPr>
        <xdr:cNvPr id="3" name="Triângulo isóscele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1925" y="133349"/>
          <a:ext cx="180975" cy="219075"/>
        </a:xfrm>
        <a:prstGeom prst="triangle">
          <a:avLst/>
        </a:prstGeom>
        <a:solidFill>
          <a:srgbClr val="FFC000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314326</xdr:colOff>
      <xdr:row>0</xdr:row>
      <xdr:rowOff>142875</xdr:rowOff>
    </xdr:from>
    <xdr:to>
      <xdr:col>1</xdr:col>
      <xdr:colOff>171450</xdr:colOff>
      <xdr:row>2</xdr:row>
      <xdr:rowOff>38100</xdr:rowOff>
    </xdr:to>
    <xdr:sp macro="[0]!repor_tudo" textlink="">
      <xdr:nvSpPr>
        <xdr:cNvPr id="4" name="Triângulo isóscel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V="1">
          <a:off x="314326" y="142875"/>
          <a:ext cx="200024" cy="219075"/>
        </a:xfrm>
        <a:prstGeom prst="triangle">
          <a:avLst/>
        </a:prstGeom>
        <a:solidFill>
          <a:srgbClr val="FFC000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295276</xdr:colOff>
      <xdr:row>0</xdr:row>
      <xdr:rowOff>103293</xdr:rowOff>
    </xdr:from>
    <xdr:to>
      <xdr:col>1</xdr:col>
      <xdr:colOff>638175</xdr:colOff>
      <xdr:row>2</xdr:row>
      <xdr:rowOff>104774</xdr:rowOff>
    </xdr:to>
    <xdr:pic macro="[0]!SALVAR"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6" y="103293"/>
          <a:ext cx="342899" cy="325331"/>
        </a:xfrm>
        <a:prstGeom prst="rect">
          <a:avLst/>
        </a:prstGeom>
      </xdr:spPr>
    </xdr:pic>
    <xdr:clientData/>
  </xdr:twoCellAnchor>
  <xdr:oneCellAnchor>
    <xdr:from>
      <xdr:col>1</xdr:col>
      <xdr:colOff>600075</xdr:colOff>
      <xdr:row>1</xdr:row>
      <xdr:rowOff>0</xdr:rowOff>
    </xdr:from>
    <xdr:ext cx="864147" cy="233205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42975" y="161925"/>
          <a:ext cx="86414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900">
              <a:solidFill>
                <a:schemeClr val="bg1"/>
              </a:solidFill>
            </a:rPr>
            <a:t>Salvar</a:t>
          </a:r>
          <a:r>
            <a:rPr lang="pt-BR" sz="900" baseline="0">
              <a:solidFill>
                <a:schemeClr val="bg1"/>
              </a:solidFill>
            </a:rPr>
            <a:t> Planilha</a:t>
          </a:r>
          <a:endParaRPr lang="pt-BR" sz="900">
            <a:solidFill>
              <a:schemeClr val="bg1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6</xdr:row>
          <xdr:rowOff>68580</xdr:rowOff>
        </xdr:from>
        <xdr:to>
          <xdr:col>1</xdr:col>
          <xdr:colOff>1943100</xdr:colOff>
          <xdr:row>8</xdr:row>
          <xdr:rowOff>0</xdr:rowOff>
        </xdr:to>
        <xdr:sp macro="" textlink="">
          <xdr:nvSpPr>
            <xdr:cNvPr id="4140" name="Drop Down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289560</xdr:colOff>
          <xdr:row>6</xdr:row>
          <xdr:rowOff>45720</xdr:rowOff>
        </xdr:from>
        <xdr:to>
          <xdr:col>4</xdr:col>
          <xdr:colOff>45720</xdr:colOff>
          <xdr:row>8</xdr:row>
          <xdr:rowOff>30480</xdr:rowOff>
        </xdr:to>
        <xdr:sp macro="" textlink="">
          <xdr:nvSpPr>
            <xdr:cNvPr id="4243" name="Button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3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BANCO DE DADOS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24765</xdr:rowOff>
        </xdr:from>
        <xdr:to>
          <xdr:col>2</xdr:col>
          <xdr:colOff>0</xdr:colOff>
          <xdr:row>22</xdr:row>
          <xdr:rowOff>72390</xdr:rowOff>
        </xdr:to>
        <xdr:pic>
          <xdr:nvPicPr>
            <xdr:cNvPr id="4289" name="Imagem 1">
              <a:extLst>
                <a:ext uri="{FF2B5EF4-FFF2-40B4-BE49-F238E27FC236}">
                  <a16:creationId xmlns:a16="http://schemas.microsoft.com/office/drawing/2014/main" id="{00000000-0008-0000-0300-0000C11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TO" spid="_x0000_s1644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50520" y="2089785"/>
              <a:ext cx="2011680" cy="16478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9525</xdr:rowOff>
    </xdr:from>
    <xdr:to>
      <xdr:col>0</xdr:col>
      <xdr:colOff>428625</xdr:colOff>
      <xdr:row>2</xdr:row>
      <xdr:rowOff>38100</xdr:rowOff>
    </xdr:to>
    <xdr:sp macro="[0]!Fechar_tudo" textlink="">
      <xdr:nvSpPr>
        <xdr:cNvPr id="2" name="Triângulo isóscele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85750" y="171450"/>
          <a:ext cx="142875" cy="190500"/>
        </a:xfrm>
        <a:prstGeom prst="triangle">
          <a:avLst/>
        </a:prstGeom>
        <a:solidFill>
          <a:srgbClr val="FFC000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419100</xdr:colOff>
      <xdr:row>1</xdr:row>
      <xdr:rowOff>28575</xdr:rowOff>
    </xdr:from>
    <xdr:to>
      <xdr:col>0</xdr:col>
      <xdr:colOff>561975</xdr:colOff>
      <xdr:row>2</xdr:row>
      <xdr:rowOff>57150</xdr:rowOff>
    </xdr:to>
    <xdr:sp macro="[0]!repor_tudo" textlink="">
      <xdr:nvSpPr>
        <xdr:cNvPr id="3" name="Triângulo isóscel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V="1">
          <a:off x="419100" y="190500"/>
          <a:ext cx="142875" cy="190500"/>
        </a:xfrm>
        <a:prstGeom prst="triangle">
          <a:avLst/>
        </a:prstGeom>
        <a:solidFill>
          <a:srgbClr val="FFC000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65044</xdr:colOff>
      <xdr:row>5</xdr:row>
      <xdr:rowOff>138374</xdr:rowOff>
    </xdr:from>
    <xdr:to>
      <xdr:col>1</xdr:col>
      <xdr:colOff>1935479</xdr:colOff>
      <xdr:row>17</xdr:row>
      <xdr:rowOff>72286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0" t="1706" r="3839" b="28998"/>
        <a:stretch/>
      </xdr:blipFill>
      <xdr:spPr>
        <a:xfrm>
          <a:off x="1131844" y="1167074"/>
          <a:ext cx="1870435" cy="1953212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</xdr:colOff>
      <xdr:row>86</xdr:row>
      <xdr:rowOff>83053</xdr:rowOff>
    </xdr:from>
    <xdr:to>
      <xdr:col>1</xdr:col>
      <xdr:colOff>1935480</xdr:colOff>
      <xdr:row>97</xdr:row>
      <xdr:rowOff>45720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1" b="38153"/>
        <a:stretch/>
      </xdr:blipFill>
      <xdr:spPr>
        <a:xfrm>
          <a:off x="1207770" y="15765013"/>
          <a:ext cx="1794510" cy="1806707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167642</xdr:colOff>
      <xdr:row>54</xdr:row>
      <xdr:rowOff>137160</xdr:rowOff>
    </xdr:from>
    <xdr:to>
      <xdr:col>1</xdr:col>
      <xdr:colOff>1842848</xdr:colOff>
      <xdr:row>65</xdr:row>
      <xdr:rowOff>76199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170"/>
        <a:stretch/>
      </xdr:blipFill>
      <xdr:spPr>
        <a:xfrm>
          <a:off x="883922" y="9357360"/>
          <a:ext cx="1675206" cy="178307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22</xdr:row>
      <xdr:rowOff>76200</xdr:rowOff>
    </xdr:from>
    <xdr:to>
      <xdr:col>1</xdr:col>
      <xdr:colOff>1927860</xdr:colOff>
      <xdr:row>33</xdr:row>
      <xdr:rowOff>45720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4175760"/>
          <a:ext cx="1813560" cy="181356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118</xdr:row>
      <xdr:rowOff>105354</xdr:rowOff>
    </xdr:from>
    <xdr:to>
      <xdr:col>1</xdr:col>
      <xdr:colOff>1859280</xdr:colOff>
      <xdr:row>128</xdr:row>
      <xdr:rowOff>160020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5" r="10764" b="27696"/>
        <a:stretch/>
      </xdr:blipFill>
      <xdr:spPr>
        <a:xfrm>
          <a:off x="1173480" y="21578514"/>
          <a:ext cx="1752600" cy="1731066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</xdr:colOff>
      <xdr:row>37</xdr:row>
      <xdr:rowOff>160020</xdr:rowOff>
    </xdr:from>
    <xdr:to>
      <xdr:col>1</xdr:col>
      <xdr:colOff>1932127</xdr:colOff>
      <xdr:row>49</xdr:row>
      <xdr:rowOff>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15" b="25530"/>
        <a:stretch/>
      </xdr:blipFill>
      <xdr:spPr>
        <a:xfrm>
          <a:off x="1158240" y="6979920"/>
          <a:ext cx="1840687" cy="1859280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70</xdr:row>
      <xdr:rowOff>34162</xdr:rowOff>
    </xdr:from>
    <xdr:to>
      <xdr:col>1</xdr:col>
      <xdr:colOff>1913542</xdr:colOff>
      <xdr:row>80</xdr:row>
      <xdr:rowOff>152400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5758"/>
        <a:stretch/>
      </xdr:blipFill>
      <xdr:spPr>
        <a:xfrm>
          <a:off x="1188720" y="12820522"/>
          <a:ext cx="1791622" cy="1794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68580</xdr:rowOff>
    </xdr:from>
    <xdr:to>
      <xdr:col>0</xdr:col>
      <xdr:colOff>876300</xdr:colOff>
      <xdr:row>0</xdr:row>
      <xdr:rowOff>381000</xdr:rowOff>
    </xdr:to>
    <xdr:pic macro="[0]!GRAVAR_AMIL">
      <xdr:nvPicPr>
        <xdr:cNvPr id="5" name="Gráfico 4" descr="Fax com preenchimento sóli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3880" y="68580"/>
          <a:ext cx="312420" cy="312420"/>
        </a:xfrm>
        <a:prstGeom prst="rect">
          <a:avLst/>
        </a:prstGeom>
      </xdr:spPr>
    </xdr:pic>
    <xdr:clientData/>
  </xdr:twoCellAnchor>
  <xdr:oneCellAnchor>
    <xdr:from>
      <xdr:col>0</xdr:col>
      <xdr:colOff>419100</xdr:colOff>
      <xdr:row>0</xdr:row>
      <xdr:rowOff>331470</xdr:rowOff>
    </xdr:from>
    <xdr:ext cx="607539" cy="217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32EE549-3790-7141-933E-AE16637EFA55}"/>
            </a:ext>
          </a:extLst>
        </xdr:cNvPr>
        <xdr:cNvSpPr txBox="1"/>
      </xdr:nvSpPr>
      <xdr:spPr>
        <a:xfrm>
          <a:off x="419100" y="331470"/>
          <a:ext cx="6075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>
              <a:solidFill>
                <a:schemeClr val="bg1"/>
              </a:solidFill>
            </a:rPr>
            <a:t>Gerar PDF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9525</xdr:rowOff>
    </xdr:from>
    <xdr:to>
      <xdr:col>0</xdr:col>
      <xdr:colOff>428625</xdr:colOff>
      <xdr:row>2</xdr:row>
      <xdr:rowOff>38100</xdr:rowOff>
    </xdr:to>
    <xdr:sp macro="[0]!Fechar_tudo" textlink="">
      <xdr:nvSpPr>
        <xdr:cNvPr id="2" name="Triângulo isóscel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85750" y="177165"/>
          <a:ext cx="142875" cy="196215"/>
        </a:xfrm>
        <a:prstGeom prst="triangle">
          <a:avLst/>
        </a:prstGeom>
        <a:solidFill>
          <a:srgbClr val="FFC000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419100</xdr:colOff>
      <xdr:row>1</xdr:row>
      <xdr:rowOff>28575</xdr:rowOff>
    </xdr:from>
    <xdr:to>
      <xdr:col>0</xdr:col>
      <xdr:colOff>561975</xdr:colOff>
      <xdr:row>2</xdr:row>
      <xdr:rowOff>57150</xdr:rowOff>
    </xdr:to>
    <xdr:sp macro="[0]!repor_tudo" textlink="">
      <xdr:nvSpPr>
        <xdr:cNvPr id="3" name="Triângulo isóscel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V="1">
          <a:off x="419100" y="196215"/>
          <a:ext cx="142875" cy="196215"/>
        </a:xfrm>
        <a:prstGeom prst="triangle">
          <a:avLst/>
        </a:prstGeom>
        <a:solidFill>
          <a:srgbClr val="FFC000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121920</xdr:colOff>
      <xdr:row>6</xdr:row>
      <xdr:rowOff>60960</xdr:rowOff>
    </xdr:from>
    <xdr:to>
      <xdr:col>1</xdr:col>
      <xdr:colOff>1916430</xdr:colOff>
      <xdr:row>17</xdr:row>
      <xdr:rowOff>23627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1" b="38153"/>
        <a:stretch/>
      </xdr:blipFill>
      <xdr:spPr>
        <a:xfrm>
          <a:off x="1447800" y="1310640"/>
          <a:ext cx="1794510" cy="1806707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22</xdr:row>
      <xdr:rowOff>22860</xdr:rowOff>
    </xdr:from>
    <xdr:to>
      <xdr:col>1</xdr:col>
      <xdr:colOff>1875442</xdr:colOff>
      <xdr:row>32</xdr:row>
      <xdr:rowOff>141098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5758"/>
        <a:stretch/>
      </xdr:blipFill>
      <xdr:spPr>
        <a:xfrm>
          <a:off x="1409700" y="4168140"/>
          <a:ext cx="1791622" cy="179463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38</xdr:row>
      <xdr:rowOff>0</xdr:rowOff>
    </xdr:from>
    <xdr:to>
      <xdr:col>1</xdr:col>
      <xdr:colOff>1939015</xdr:colOff>
      <xdr:row>49</xdr:row>
      <xdr:rowOff>109172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0" t="1706" r="3839" b="28998"/>
        <a:stretch/>
      </xdr:blipFill>
      <xdr:spPr>
        <a:xfrm>
          <a:off x="1394460" y="7040880"/>
          <a:ext cx="1870435" cy="1953212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86</xdr:row>
      <xdr:rowOff>68580</xdr:rowOff>
    </xdr:from>
    <xdr:to>
      <xdr:col>1</xdr:col>
      <xdr:colOff>1889760</xdr:colOff>
      <xdr:row>96</xdr:row>
      <xdr:rowOff>123246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5" r="10764" b="27696"/>
        <a:stretch/>
      </xdr:blipFill>
      <xdr:spPr>
        <a:xfrm>
          <a:off x="1463040" y="15796260"/>
          <a:ext cx="1752600" cy="173106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118</xdr:row>
      <xdr:rowOff>45720</xdr:rowOff>
    </xdr:from>
    <xdr:to>
      <xdr:col>1</xdr:col>
      <xdr:colOff>1897380</xdr:colOff>
      <xdr:row>129</xdr:row>
      <xdr:rowOff>15240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21564600"/>
          <a:ext cx="1813560" cy="181356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134</xdr:row>
      <xdr:rowOff>22860</xdr:rowOff>
    </xdr:from>
    <xdr:to>
      <xdr:col>1</xdr:col>
      <xdr:colOff>1939747</xdr:colOff>
      <xdr:row>145</xdr:row>
      <xdr:rowOff>38100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15" b="25530"/>
        <a:stretch/>
      </xdr:blipFill>
      <xdr:spPr>
        <a:xfrm>
          <a:off x="1424940" y="24437340"/>
          <a:ext cx="1840687" cy="185928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165</xdr:row>
      <xdr:rowOff>147494</xdr:rowOff>
    </xdr:from>
    <xdr:to>
      <xdr:col>1</xdr:col>
      <xdr:colOff>1880946</xdr:colOff>
      <xdr:row>176</xdr:row>
      <xdr:rowOff>160020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170"/>
        <a:stretch/>
      </xdr:blipFill>
      <xdr:spPr>
        <a:xfrm>
          <a:off x="1455420" y="30177914"/>
          <a:ext cx="1751406" cy="1864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1</xdr:row>
      <xdr:rowOff>42936</xdr:rowOff>
    </xdr:from>
    <xdr:to>
      <xdr:col>2</xdr:col>
      <xdr:colOff>1059180</xdr:colOff>
      <xdr:row>2</xdr:row>
      <xdr:rowOff>569279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A5F7CF-0B8A-8A2A-AA5D-CE95CFEF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187716"/>
          <a:ext cx="777240" cy="671123"/>
        </a:xfrm>
        <a:prstGeom prst="rect">
          <a:avLst/>
        </a:prstGeom>
      </xdr:spPr>
    </xdr:pic>
    <xdr:clientData/>
  </xdr:twoCellAnchor>
  <xdr:twoCellAnchor>
    <xdr:from>
      <xdr:col>6</xdr:col>
      <xdr:colOff>335280</xdr:colOff>
      <xdr:row>2</xdr:row>
      <xdr:rowOff>175260</xdr:rowOff>
    </xdr:from>
    <xdr:to>
      <xdr:col>12</xdr:col>
      <xdr:colOff>236220</xdr:colOff>
      <xdr:row>2</xdr:row>
      <xdr:rowOff>455060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8D67DC35-3AC9-3859-7D0B-EFAE346F7BF5}"/>
            </a:ext>
          </a:extLst>
        </xdr:cNvPr>
        <xdr:cNvGrpSpPr/>
      </xdr:nvGrpSpPr>
      <xdr:grpSpPr>
        <a:xfrm>
          <a:off x="5257800" y="464820"/>
          <a:ext cx="4290060" cy="279800"/>
          <a:chOff x="5996940" y="502920"/>
          <a:chExt cx="4335780" cy="27980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14E533F4-307D-4966-B4FF-A7908B691FCA}"/>
              </a:ext>
            </a:extLst>
          </xdr:cNvPr>
          <xdr:cNvSpPr txBox="1"/>
        </xdr:nvSpPr>
        <xdr:spPr>
          <a:xfrm>
            <a:off x="5996940" y="502920"/>
            <a:ext cx="103938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100"/>
              <a:t>Férias Gozadas</a:t>
            </a:r>
          </a:p>
        </xdr:txBody>
      </xdr: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C336853C-68AC-EC6C-4635-47665C06FFD9}"/>
              </a:ext>
            </a:extLst>
          </xdr:cNvPr>
          <xdr:cNvSpPr/>
        </xdr:nvSpPr>
        <xdr:spPr>
          <a:xfrm>
            <a:off x="6979920" y="556260"/>
            <a:ext cx="426720" cy="175260"/>
          </a:xfrm>
          <a:prstGeom prst="rect">
            <a:avLst/>
          </a:prstGeom>
          <a:solidFill>
            <a:srgbClr val="00B0F0"/>
          </a:solidFill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D31B48DC-A6B4-4D09-AF65-26ABCFE44C85}"/>
              </a:ext>
            </a:extLst>
          </xdr:cNvPr>
          <xdr:cNvSpPr txBox="1"/>
        </xdr:nvSpPr>
        <xdr:spPr>
          <a:xfrm>
            <a:off x="7467600" y="502920"/>
            <a:ext cx="10640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100"/>
              <a:t>Férias em Gozo</a:t>
            </a:r>
          </a:p>
        </xdr:txBody>
      </xdr: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89645ECB-AE9D-4233-AC1B-6DEEC7CE9C4F}"/>
              </a:ext>
            </a:extLst>
          </xdr:cNvPr>
          <xdr:cNvSpPr/>
        </xdr:nvSpPr>
        <xdr:spPr>
          <a:xfrm>
            <a:off x="8465820" y="556260"/>
            <a:ext cx="426720" cy="175260"/>
          </a:xfrm>
          <a:prstGeom prst="rect">
            <a:avLst/>
          </a:prstGeom>
          <a:solidFill>
            <a:srgbClr val="92D050"/>
          </a:solidFill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pt-BR" sz="1100"/>
          </a:p>
        </xdr:txBody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01AFB6A3-0028-4ACE-9B25-1452807C59E0}"/>
              </a:ext>
            </a:extLst>
          </xdr:cNvPr>
          <xdr:cNvSpPr txBox="1"/>
        </xdr:nvSpPr>
        <xdr:spPr>
          <a:xfrm>
            <a:off x="8968740" y="518160"/>
            <a:ext cx="99116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100"/>
              <a:t>Férias a Gozar</a:t>
            </a:r>
          </a:p>
        </xdr:txBody>
      </xdr:sp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id="{7DD69989-7ACE-41B4-9F1F-A150F568F48C}"/>
              </a:ext>
            </a:extLst>
          </xdr:cNvPr>
          <xdr:cNvSpPr/>
        </xdr:nvSpPr>
        <xdr:spPr>
          <a:xfrm>
            <a:off x="9906000" y="571500"/>
            <a:ext cx="426720" cy="175260"/>
          </a:xfrm>
          <a:prstGeom prst="rect">
            <a:avLst/>
          </a:prstGeom>
          <a:solidFill>
            <a:srgbClr val="FFC000"/>
          </a:solidFill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1</xdr:row>
      <xdr:rowOff>42936</xdr:rowOff>
    </xdr:from>
    <xdr:to>
      <xdr:col>2</xdr:col>
      <xdr:colOff>1059180</xdr:colOff>
      <xdr:row>2</xdr:row>
      <xdr:rowOff>569279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7DC4D3-AC4F-4AF2-AFEC-90DE8996F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187716"/>
          <a:ext cx="777240" cy="671123"/>
        </a:xfrm>
        <a:prstGeom prst="rect">
          <a:avLst/>
        </a:prstGeom>
      </xdr:spPr>
    </xdr:pic>
    <xdr:clientData/>
  </xdr:twoCellAnchor>
  <xdr:twoCellAnchor>
    <xdr:from>
      <xdr:col>6</xdr:col>
      <xdr:colOff>335280</xdr:colOff>
      <xdr:row>2</xdr:row>
      <xdr:rowOff>175260</xdr:rowOff>
    </xdr:from>
    <xdr:to>
      <xdr:col>7</xdr:col>
      <xdr:colOff>635527</xdr:colOff>
      <xdr:row>2</xdr:row>
      <xdr:rowOff>439820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02414B8-9835-9AB5-2E35-742AADFDC340}"/>
            </a:ext>
          </a:extLst>
        </xdr:cNvPr>
        <xdr:cNvSpPr txBox="1"/>
      </xdr:nvSpPr>
      <xdr:spPr>
        <a:xfrm>
          <a:off x="5280660" y="464820"/>
          <a:ext cx="10393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>
              <a:solidFill>
                <a:schemeClr val="bg1"/>
              </a:solidFill>
            </a:rPr>
            <a:t>Férias Gozadas</a:t>
          </a:r>
        </a:p>
      </xdr:txBody>
    </xdr:sp>
    <xdr:clientData/>
  </xdr:twoCellAnchor>
  <xdr:twoCellAnchor>
    <xdr:from>
      <xdr:col>7</xdr:col>
      <xdr:colOff>579120</xdr:colOff>
      <xdr:row>2</xdr:row>
      <xdr:rowOff>228600</xdr:rowOff>
    </xdr:from>
    <xdr:to>
      <xdr:col>8</xdr:col>
      <xdr:colOff>266700</xdr:colOff>
      <xdr:row>2</xdr:row>
      <xdr:rowOff>403860</xdr:rowOff>
    </xdr:to>
    <xdr:sp macro="[0]!PINTAR_AZUL" textlink="">
      <xdr:nvSpPr>
        <xdr:cNvPr id="5" name="Retângulo 4">
          <a:extLst>
            <a:ext uri="{FF2B5EF4-FFF2-40B4-BE49-F238E27FC236}">
              <a16:creationId xmlns:a16="http://schemas.microsoft.com/office/drawing/2014/main" id="{121CA7E7-A969-7F55-F527-644B7D6A1078}"/>
            </a:ext>
          </a:extLst>
        </xdr:cNvPr>
        <xdr:cNvSpPr/>
      </xdr:nvSpPr>
      <xdr:spPr>
        <a:xfrm>
          <a:off x="6263640" y="518160"/>
          <a:ext cx="426720" cy="175260"/>
        </a:xfrm>
        <a:prstGeom prst="rect">
          <a:avLst/>
        </a:prstGeom>
        <a:solidFill>
          <a:srgbClr val="00B0F0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327660</xdr:colOff>
      <xdr:row>2</xdr:row>
      <xdr:rowOff>175260</xdr:rowOff>
    </xdr:from>
    <xdr:to>
      <xdr:col>9</xdr:col>
      <xdr:colOff>652594</xdr:colOff>
      <xdr:row>2</xdr:row>
      <xdr:rowOff>439820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DD61E65-ABC8-2C8A-6775-588726DB8266}"/>
            </a:ext>
          </a:extLst>
        </xdr:cNvPr>
        <xdr:cNvSpPr txBox="1"/>
      </xdr:nvSpPr>
      <xdr:spPr>
        <a:xfrm>
          <a:off x="6751320" y="464820"/>
          <a:ext cx="10640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>
              <a:solidFill>
                <a:schemeClr val="bg1"/>
              </a:solidFill>
            </a:rPr>
            <a:t>Férias em Gozo</a:t>
          </a:r>
        </a:p>
      </xdr:txBody>
    </xdr:sp>
    <xdr:clientData/>
  </xdr:twoCellAnchor>
  <xdr:twoCellAnchor>
    <xdr:from>
      <xdr:col>9</xdr:col>
      <xdr:colOff>586740</xdr:colOff>
      <xdr:row>2</xdr:row>
      <xdr:rowOff>228600</xdr:rowOff>
    </xdr:from>
    <xdr:to>
      <xdr:col>10</xdr:col>
      <xdr:colOff>274320</xdr:colOff>
      <xdr:row>2</xdr:row>
      <xdr:rowOff>403860</xdr:rowOff>
    </xdr:to>
    <xdr:sp macro="[0]!PINTAR_VERDE" textlink="">
      <xdr:nvSpPr>
        <xdr:cNvPr id="7" name="Retângulo 6">
          <a:extLst>
            <a:ext uri="{FF2B5EF4-FFF2-40B4-BE49-F238E27FC236}">
              <a16:creationId xmlns:a16="http://schemas.microsoft.com/office/drawing/2014/main" id="{A6EE46FB-65F1-7641-E251-453011818EE2}"/>
            </a:ext>
          </a:extLst>
        </xdr:cNvPr>
        <xdr:cNvSpPr/>
      </xdr:nvSpPr>
      <xdr:spPr>
        <a:xfrm>
          <a:off x="7749540" y="518160"/>
          <a:ext cx="426720" cy="175260"/>
        </a:xfrm>
        <a:prstGeom prst="rect">
          <a:avLst/>
        </a:prstGeom>
        <a:solidFill>
          <a:srgbClr val="92D050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350520</xdr:colOff>
      <xdr:row>2</xdr:row>
      <xdr:rowOff>190500</xdr:rowOff>
    </xdr:from>
    <xdr:to>
      <xdr:col>11</xdr:col>
      <xdr:colOff>602549</xdr:colOff>
      <xdr:row>2</xdr:row>
      <xdr:rowOff>455060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8B302252-F024-88A7-C4AC-7618337C1D3A}"/>
            </a:ext>
          </a:extLst>
        </xdr:cNvPr>
        <xdr:cNvSpPr txBox="1"/>
      </xdr:nvSpPr>
      <xdr:spPr>
        <a:xfrm>
          <a:off x="8252460" y="480060"/>
          <a:ext cx="9911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>
              <a:solidFill>
                <a:schemeClr val="bg1"/>
              </a:solidFill>
            </a:rPr>
            <a:t>Férias a Gozar</a:t>
          </a:r>
        </a:p>
      </xdr:txBody>
    </xdr:sp>
    <xdr:clientData/>
  </xdr:twoCellAnchor>
  <xdr:twoCellAnchor>
    <xdr:from>
      <xdr:col>11</xdr:col>
      <xdr:colOff>548640</xdr:colOff>
      <xdr:row>2</xdr:row>
      <xdr:rowOff>243840</xdr:rowOff>
    </xdr:from>
    <xdr:to>
      <xdr:col>12</xdr:col>
      <xdr:colOff>236220</xdr:colOff>
      <xdr:row>2</xdr:row>
      <xdr:rowOff>419100</xdr:rowOff>
    </xdr:to>
    <xdr:sp macro="[0]!PINTAR_AMARELO" textlink="">
      <xdr:nvSpPr>
        <xdr:cNvPr id="9" name="Retângulo 8">
          <a:extLst>
            <a:ext uri="{FF2B5EF4-FFF2-40B4-BE49-F238E27FC236}">
              <a16:creationId xmlns:a16="http://schemas.microsoft.com/office/drawing/2014/main" id="{691F70AB-7B64-D6CD-100B-159AF4637A30}"/>
            </a:ext>
          </a:extLst>
        </xdr:cNvPr>
        <xdr:cNvSpPr/>
      </xdr:nvSpPr>
      <xdr:spPr>
        <a:xfrm>
          <a:off x="9189720" y="533400"/>
          <a:ext cx="426720" cy="175260"/>
        </a:xfrm>
        <a:prstGeom prst="rect">
          <a:avLst/>
        </a:prstGeom>
        <a:solidFill>
          <a:srgbClr val="FFC000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304801</xdr:colOff>
      <xdr:row>2</xdr:row>
      <xdr:rowOff>205740</xdr:rowOff>
    </xdr:from>
    <xdr:to>
      <xdr:col>13</xdr:col>
      <xdr:colOff>434341</xdr:colOff>
      <xdr:row>2</xdr:row>
      <xdr:rowOff>470300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706E2A57-2558-4B11-AD8E-B4720141F629}"/>
            </a:ext>
          </a:extLst>
        </xdr:cNvPr>
        <xdr:cNvSpPr txBox="1"/>
      </xdr:nvSpPr>
      <xdr:spPr>
        <a:xfrm>
          <a:off x="9685021" y="495300"/>
          <a:ext cx="8686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>
              <a:solidFill>
                <a:schemeClr val="bg1"/>
              </a:solidFill>
            </a:rPr>
            <a:t>Cor</a:t>
          </a:r>
          <a:r>
            <a:rPr lang="pt-BR" sz="1100" baseline="0">
              <a:solidFill>
                <a:schemeClr val="bg1"/>
              </a:solidFill>
            </a:rPr>
            <a:t> Layout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335280</xdr:colOff>
      <xdr:row>2</xdr:row>
      <xdr:rowOff>243840</xdr:rowOff>
    </xdr:from>
    <xdr:to>
      <xdr:col>14</xdr:col>
      <xdr:colOff>22860</xdr:colOff>
      <xdr:row>2</xdr:row>
      <xdr:rowOff>419100</xdr:rowOff>
    </xdr:to>
    <xdr:sp macro="[0]!PINTAR_CINZA" textlink="">
      <xdr:nvSpPr>
        <xdr:cNvPr id="13" name="Retângulo 12">
          <a:extLst>
            <a:ext uri="{FF2B5EF4-FFF2-40B4-BE49-F238E27FC236}">
              <a16:creationId xmlns:a16="http://schemas.microsoft.com/office/drawing/2014/main" id="{2D27253B-569A-4681-96A9-76050903BD9C}"/>
            </a:ext>
          </a:extLst>
        </xdr:cNvPr>
        <xdr:cNvSpPr/>
      </xdr:nvSpPr>
      <xdr:spPr>
        <a:xfrm>
          <a:off x="10454640" y="533400"/>
          <a:ext cx="426720" cy="175260"/>
        </a:xfrm>
        <a:prstGeom prst="rect">
          <a:avLst/>
        </a:prstGeom>
        <a:solidFill>
          <a:schemeClr val="bg1">
            <a:lumMod val="95000"/>
          </a:schemeClr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144780</xdr:colOff>
      <xdr:row>2</xdr:row>
      <xdr:rowOff>0</xdr:rowOff>
    </xdr:from>
    <xdr:to>
      <xdr:col>1</xdr:col>
      <xdr:colOff>457200</xdr:colOff>
      <xdr:row>2</xdr:row>
      <xdr:rowOff>312420</xdr:rowOff>
    </xdr:to>
    <xdr:pic macro="[0]!GRAVAR_MAPA">
      <xdr:nvPicPr>
        <xdr:cNvPr id="3" name="Gráfico 2" descr="Fax com preenchimento sólido">
          <a:extLst>
            <a:ext uri="{FF2B5EF4-FFF2-40B4-BE49-F238E27FC236}">
              <a16:creationId xmlns:a16="http://schemas.microsoft.com/office/drawing/2014/main" id="{FE2C5CC6-F04D-4623-B109-0D5142E99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54380" y="289560"/>
          <a:ext cx="312420" cy="31242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</xdr:row>
      <xdr:rowOff>262890</xdr:rowOff>
    </xdr:from>
    <xdr:ext cx="607539" cy="217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986EBB6F-EEB1-4A30-8DA2-49C909D1B24D}"/>
            </a:ext>
          </a:extLst>
        </xdr:cNvPr>
        <xdr:cNvSpPr txBox="1"/>
      </xdr:nvSpPr>
      <xdr:spPr>
        <a:xfrm>
          <a:off x="609600" y="552450"/>
          <a:ext cx="6075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>
              <a:solidFill>
                <a:srgbClr val="0070C0"/>
              </a:solidFill>
            </a:rPr>
            <a:t>Gerar PDF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1</xdr:row>
      <xdr:rowOff>42936</xdr:rowOff>
    </xdr:from>
    <xdr:to>
      <xdr:col>2</xdr:col>
      <xdr:colOff>1059180</xdr:colOff>
      <xdr:row>2</xdr:row>
      <xdr:rowOff>569279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034421-E756-468C-9478-625D8A2B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665" y="195336"/>
          <a:ext cx="777240" cy="678743"/>
        </a:xfrm>
        <a:prstGeom prst="rect">
          <a:avLst/>
        </a:prstGeom>
      </xdr:spPr>
    </xdr:pic>
    <xdr:clientData/>
  </xdr:twoCellAnchor>
  <xdr:twoCellAnchor>
    <xdr:from>
      <xdr:col>6</xdr:col>
      <xdr:colOff>335280</xdr:colOff>
      <xdr:row>2</xdr:row>
      <xdr:rowOff>175260</xdr:rowOff>
    </xdr:from>
    <xdr:to>
      <xdr:col>7</xdr:col>
      <xdr:colOff>635527</xdr:colOff>
      <xdr:row>2</xdr:row>
      <xdr:rowOff>439820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C236167-36FB-4352-A9B3-38C83E913E13}"/>
            </a:ext>
          </a:extLst>
        </xdr:cNvPr>
        <xdr:cNvSpPr txBox="1"/>
      </xdr:nvSpPr>
      <xdr:spPr>
        <a:xfrm>
          <a:off x="5554980" y="480060"/>
          <a:ext cx="10146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>
              <a:solidFill>
                <a:schemeClr val="bg1"/>
              </a:solidFill>
            </a:rPr>
            <a:t>Férias Gozadas</a:t>
          </a:r>
        </a:p>
      </xdr:txBody>
    </xdr:sp>
    <xdr:clientData/>
  </xdr:twoCellAnchor>
  <xdr:twoCellAnchor>
    <xdr:from>
      <xdr:col>7</xdr:col>
      <xdr:colOff>579120</xdr:colOff>
      <xdr:row>2</xdr:row>
      <xdr:rowOff>228600</xdr:rowOff>
    </xdr:from>
    <xdr:to>
      <xdr:col>8</xdr:col>
      <xdr:colOff>266700</xdr:colOff>
      <xdr:row>2</xdr:row>
      <xdr:rowOff>403860</xdr:rowOff>
    </xdr:to>
    <xdr:sp macro="[0]!PINTAR_AZUL" textlink="">
      <xdr:nvSpPr>
        <xdr:cNvPr id="4" name="Retângulo 3">
          <a:extLst>
            <a:ext uri="{FF2B5EF4-FFF2-40B4-BE49-F238E27FC236}">
              <a16:creationId xmlns:a16="http://schemas.microsoft.com/office/drawing/2014/main" id="{0EAC94EA-F50E-4303-88D5-BDD1EC2A548F}"/>
            </a:ext>
          </a:extLst>
        </xdr:cNvPr>
        <xdr:cNvSpPr/>
      </xdr:nvSpPr>
      <xdr:spPr>
        <a:xfrm>
          <a:off x="6513195" y="533400"/>
          <a:ext cx="401955" cy="175260"/>
        </a:xfrm>
        <a:prstGeom prst="rect">
          <a:avLst/>
        </a:prstGeom>
        <a:solidFill>
          <a:srgbClr val="00B0F0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327660</xdr:colOff>
      <xdr:row>2</xdr:row>
      <xdr:rowOff>175260</xdr:rowOff>
    </xdr:from>
    <xdr:to>
      <xdr:col>9</xdr:col>
      <xdr:colOff>652594</xdr:colOff>
      <xdr:row>2</xdr:row>
      <xdr:rowOff>439820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831F7FF-08D6-40B7-8C62-3776C16592F1}"/>
            </a:ext>
          </a:extLst>
        </xdr:cNvPr>
        <xdr:cNvSpPr txBox="1"/>
      </xdr:nvSpPr>
      <xdr:spPr>
        <a:xfrm>
          <a:off x="6976110" y="480060"/>
          <a:ext cx="10393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>
              <a:solidFill>
                <a:schemeClr val="bg1"/>
              </a:solidFill>
            </a:rPr>
            <a:t>Férias em Gozo</a:t>
          </a:r>
        </a:p>
      </xdr:txBody>
    </xdr:sp>
    <xdr:clientData/>
  </xdr:twoCellAnchor>
  <xdr:twoCellAnchor>
    <xdr:from>
      <xdr:col>9</xdr:col>
      <xdr:colOff>586740</xdr:colOff>
      <xdr:row>2</xdr:row>
      <xdr:rowOff>228600</xdr:rowOff>
    </xdr:from>
    <xdr:to>
      <xdr:col>10</xdr:col>
      <xdr:colOff>274320</xdr:colOff>
      <xdr:row>2</xdr:row>
      <xdr:rowOff>403860</xdr:rowOff>
    </xdr:to>
    <xdr:sp macro="[0]!PINTAR_VERDE" textlink="">
      <xdr:nvSpPr>
        <xdr:cNvPr id="6" name="Retângulo 5">
          <a:extLst>
            <a:ext uri="{FF2B5EF4-FFF2-40B4-BE49-F238E27FC236}">
              <a16:creationId xmlns:a16="http://schemas.microsoft.com/office/drawing/2014/main" id="{62F5CFB0-2E1D-47FF-BDEC-9167C0A4E2C4}"/>
            </a:ext>
          </a:extLst>
        </xdr:cNvPr>
        <xdr:cNvSpPr/>
      </xdr:nvSpPr>
      <xdr:spPr>
        <a:xfrm>
          <a:off x="7949565" y="533400"/>
          <a:ext cx="401955" cy="175260"/>
        </a:xfrm>
        <a:prstGeom prst="rect">
          <a:avLst/>
        </a:prstGeom>
        <a:solidFill>
          <a:srgbClr val="92D050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350520</xdr:colOff>
      <xdr:row>2</xdr:row>
      <xdr:rowOff>190500</xdr:rowOff>
    </xdr:from>
    <xdr:to>
      <xdr:col>11</xdr:col>
      <xdr:colOff>602549</xdr:colOff>
      <xdr:row>2</xdr:row>
      <xdr:rowOff>455060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493BB332-C50B-429E-BFAA-E22E7637C6AC}"/>
            </a:ext>
          </a:extLst>
        </xdr:cNvPr>
        <xdr:cNvSpPr txBox="1"/>
      </xdr:nvSpPr>
      <xdr:spPr>
        <a:xfrm>
          <a:off x="8427720" y="495300"/>
          <a:ext cx="9664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>
              <a:solidFill>
                <a:schemeClr val="bg1"/>
              </a:solidFill>
            </a:rPr>
            <a:t>Férias a Gozar</a:t>
          </a:r>
        </a:p>
      </xdr:txBody>
    </xdr:sp>
    <xdr:clientData/>
  </xdr:twoCellAnchor>
  <xdr:twoCellAnchor>
    <xdr:from>
      <xdr:col>11</xdr:col>
      <xdr:colOff>548640</xdr:colOff>
      <xdr:row>2</xdr:row>
      <xdr:rowOff>243840</xdr:rowOff>
    </xdr:from>
    <xdr:to>
      <xdr:col>12</xdr:col>
      <xdr:colOff>236220</xdr:colOff>
      <xdr:row>2</xdr:row>
      <xdr:rowOff>419100</xdr:rowOff>
    </xdr:to>
    <xdr:sp macro="[0]!PINTAR_AMARELO" textlink="">
      <xdr:nvSpPr>
        <xdr:cNvPr id="8" name="Retângulo 7">
          <a:extLst>
            <a:ext uri="{FF2B5EF4-FFF2-40B4-BE49-F238E27FC236}">
              <a16:creationId xmlns:a16="http://schemas.microsoft.com/office/drawing/2014/main" id="{F1BE1A12-B8E0-4F0C-8241-9B850EDEEB13}"/>
            </a:ext>
          </a:extLst>
        </xdr:cNvPr>
        <xdr:cNvSpPr/>
      </xdr:nvSpPr>
      <xdr:spPr>
        <a:xfrm>
          <a:off x="9340215" y="548640"/>
          <a:ext cx="401955" cy="175260"/>
        </a:xfrm>
        <a:prstGeom prst="rect">
          <a:avLst/>
        </a:prstGeom>
        <a:solidFill>
          <a:srgbClr val="FFC000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304801</xdr:colOff>
      <xdr:row>2</xdr:row>
      <xdr:rowOff>205740</xdr:rowOff>
    </xdr:from>
    <xdr:to>
      <xdr:col>13</xdr:col>
      <xdr:colOff>434341</xdr:colOff>
      <xdr:row>2</xdr:row>
      <xdr:rowOff>470300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8926CFE-A48D-4351-AC7D-8EE9DBCC7F52}"/>
            </a:ext>
          </a:extLst>
        </xdr:cNvPr>
        <xdr:cNvSpPr txBox="1"/>
      </xdr:nvSpPr>
      <xdr:spPr>
        <a:xfrm>
          <a:off x="9810751" y="510540"/>
          <a:ext cx="8439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>
              <a:solidFill>
                <a:schemeClr val="bg1"/>
              </a:solidFill>
            </a:rPr>
            <a:t>Cor</a:t>
          </a:r>
          <a:r>
            <a:rPr lang="pt-BR" sz="1100" baseline="0">
              <a:solidFill>
                <a:schemeClr val="bg1"/>
              </a:solidFill>
            </a:rPr>
            <a:t> Layout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335280</xdr:colOff>
      <xdr:row>2</xdr:row>
      <xdr:rowOff>243840</xdr:rowOff>
    </xdr:from>
    <xdr:to>
      <xdr:col>14</xdr:col>
      <xdr:colOff>22860</xdr:colOff>
      <xdr:row>2</xdr:row>
      <xdr:rowOff>419100</xdr:rowOff>
    </xdr:to>
    <xdr:sp macro="[0]!PINTAR_CINZA" textlink="">
      <xdr:nvSpPr>
        <xdr:cNvPr id="10" name="Retângulo 9">
          <a:extLst>
            <a:ext uri="{FF2B5EF4-FFF2-40B4-BE49-F238E27FC236}">
              <a16:creationId xmlns:a16="http://schemas.microsoft.com/office/drawing/2014/main" id="{143FC5DE-C59D-42C5-87D3-D71E935F950A}"/>
            </a:ext>
          </a:extLst>
        </xdr:cNvPr>
        <xdr:cNvSpPr/>
      </xdr:nvSpPr>
      <xdr:spPr>
        <a:xfrm>
          <a:off x="10555605" y="548640"/>
          <a:ext cx="401955" cy="175260"/>
        </a:xfrm>
        <a:prstGeom prst="rect">
          <a:avLst/>
        </a:prstGeom>
        <a:solidFill>
          <a:schemeClr val="bg1">
            <a:lumMod val="95000"/>
          </a:schemeClr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144780</xdr:colOff>
      <xdr:row>2</xdr:row>
      <xdr:rowOff>0</xdr:rowOff>
    </xdr:from>
    <xdr:to>
      <xdr:col>1</xdr:col>
      <xdr:colOff>457200</xdr:colOff>
      <xdr:row>2</xdr:row>
      <xdr:rowOff>312420</xdr:rowOff>
    </xdr:to>
    <xdr:pic macro="[0]!GRAVAR_MAPA">
      <xdr:nvPicPr>
        <xdr:cNvPr id="11" name="Gráfico 10" descr="Fax com preenchimento sólido">
          <a:extLst>
            <a:ext uri="{FF2B5EF4-FFF2-40B4-BE49-F238E27FC236}">
              <a16:creationId xmlns:a16="http://schemas.microsoft.com/office/drawing/2014/main" id="{3B8CACF4-B1EA-4BEE-AE67-BC9E8ACA2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5330" y="304800"/>
          <a:ext cx="312420" cy="31242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</xdr:row>
      <xdr:rowOff>262890</xdr:rowOff>
    </xdr:from>
    <xdr:ext cx="607539" cy="217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8C7AE4B4-5604-4EFA-B1C1-BFA5435F47BC}"/>
            </a:ext>
          </a:extLst>
        </xdr:cNvPr>
        <xdr:cNvSpPr txBox="1"/>
      </xdr:nvSpPr>
      <xdr:spPr>
        <a:xfrm>
          <a:off x="590550" y="567690"/>
          <a:ext cx="6075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>
              <a:solidFill>
                <a:srgbClr val="0070C0"/>
              </a:solidFill>
            </a:rPr>
            <a:t>Gerar PDF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82870</xdr:colOff>
      <xdr:row>8</xdr:row>
      <xdr:rowOff>47624</xdr:rowOff>
    </xdr:from>
    <xdr:to>
      <xdr:col>9</xdr:col>
      <xdr:colOff>1743075</xdr:colOff>
      <xdr:row>8</xdr:row>
      <xdr:rowOff>1877710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99" t="28428" r="27841" b="37716"/>
        <a:stretch/>
      </xdr:blipFill>
      <xdr:spPr>
        <a:xfrm>
          <a:off x="12293920" y="1343024"/>
          <a:ext cx="1660205" cy="1830086"/>
        </a:xfrm>
        <a:prstGeom prst="rect">
          <a:avLst/>
        </a:prstGeom>
      </xdr:spPr>
    </xdr:pic>
    <xdr:clientData/>
  </xdr:twoCellAnchor>
  <xdr:twoCellAnchor editAs="oneCell">
    <xdr:from>
      <xdr:col>7</xdr:col>
      <xdr:colOff>337185</xdr:colOff>
      <xdr:row>8</xdr:row>
      <xdr:rowOff>196215</xdr:rowOff>
    </xdr:from>
    <xdr:to>
      <xdr:col>7</xdr:col>
      <xdr:colOff>1842135</xdr:colOff>
      <xdr:row>8</xdr:row>
      <xdr:rowOff>1701165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0885" y="1537335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3</xdr:col>
      <xdr:colOff>85193</xdr:colOff>
      <xdr:row>8</xdr:row>
      <xdr:rowOff>28754</xdr:rowOff>
    </xdr:from>
    <xdr:to>
      <xdr:col>3</xdr:col>
      <xdr:colOff>1885950</xdr:colOff>
      <xdr:row>8</xdr:row>
      <xdr:rowOff>1846339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0" t="1706" r="3839" b="28998"/>
        <a:stretch/>
      </xdr:blipFill>
      <xdr:spPr>
        <a:xfrm>
          <a:off x="4561943" y="1324154"/>
          <a:ext cx="1800757" cy="181758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8</xdr:row>
      <xdr:rowOff>9525</xdr:rowOff>
    </xdr:from>
    <xdr:to>
      <xdr:col>3</xdr:col>
      <xdr:colOff>0</xdr:colOff>
      <xdr:row>8</xdr:row>
      <xdr:rowOff>1875072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1304925"/>
          <a:ext cx="1876425" cy="186554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28575</xdr:rowOff>
    </xdr:from>
    <xdr:to>
      <xdr:col>1</xdr:col>
      <xdr:colOff>1895477</xdr:colOff>
      <xdr:row>8</xdr:row>
      <xdr:rowOff>1847851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58" t="2840" r="4802" b="37785"/>
        <a:stretch/>
      </xdr:blipFill>
      <xdr:spPr>
        <a:xfrm>
          <a:off x="685801" y="1323975"/>
          <a:ext cx="1819276" cy="181927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8</xdr:row>
      <xdr:rowOff>69532</xdr:rowOff>
    </xdr:from>
    <xdr:to>
      <xdr:col>11</xdr:col>
      <xdr:colOff>1805940</xdr:colOff>
      <xdr:row>8</xdr:row>
      <xdr:rowOff>1829549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170"/>
        <a:stretch/>
      </xdr:blipFill>
      <xdr:spPr>
        <a:xfrm>
          <a:off x="16672560" y="1410652"/>
          <a:ext cx="1653540" cy="1760017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</xdr:colOff>
      <xdr:row>8</xdr:row>
      <xdr:rowOff>60960</xdr:rowOff>
    </xdr:from>
    <xdr:to>
      <xdr:col>6</xdr:col>
      <xdr:colOff>1828800</xdr:colOff>
      <xdr:row>8</xdr:row>
      <xdr:rowOff>1805940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1402080"/>
          <a:ext cx="1744980" cy="1744980"/>
        </a:xfrm>
        <a:prstGeom prst="rect">
          <a:avLst/>
        </a:prstGeom>
      </xdr:spPr>
    </xdr:pic>
    <xdr:clientData/>
  </xdr:twoCellAnchor>
  <xdr:twoCellAnchor editAs="oneCell">
    <xdr:from>
      <xdr:col>8</xdr:col>
      <xdr:colOff>129539</xdr:colOff>
      <xdr:row>8</xdr:row>
      <xdr:rowOff>45720</xdr:rowOff>
    </xdr:from>
    <xdr:to>
      <xdr:col>8</xdr:col>
      <xdr:colOff>1915483</xdr:colOff>
      <xdr:row>8</xdr:row>
      <xdr:rowOff>1809720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5" r="10764" b="27696"/>
        <a:stretch/>
      </xdr:blipFill>
      <xdr:spPr>
        <a:xfrm>
          <a:off x="10683239" y="1386840"/>
          <a:ext cx="1785944" cy="176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297180</xdr:colOff>
      <xdr:row>8</xdr:row>
      <xdr:rowOff>198120</xdr:rowOff>
    </xdr:from>
    <xdr:to>
      <xdr:col>4</xdr:col>
      <xdr:colOff>1802130</xdr:colOff>
      <xdr:row>8</xdr:row>
      <xdr:rowOff>1703070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240" y="153924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5</xdr:col>
      <xdr:colOff>373380</xdr:colOff>
      <xdr:row>8</xdr:row>
      <xdr:rowOff>198120</xdr:rowOff>
    </xdr:from>
    <xdr:to>
      <xdr:col>5</xdr:col>
      <xdr:colOff>1878330</xdr:colOff>
      <xdr:row>8</xdr:row>
      <xdr:rowOff>1703070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8260" y="153924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8</xdr:row>
      <xdr:rowOff>236220</xdr:rowOff>
    </xdr:from>
    <xdr:to>
      <xdr:col>10</xdr:col>
      <xdr:colOff>1809750</xdr:colOff>
      <xdr:row>8</xdr:row>
      <xdr:rowOff>1741170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3780" y="1577340"/>
          <a:ext cx="1504950" cy="15049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K38"/>
  <sheetViews>
    <sheetView showGridLines="0" topLeftCell="A31" workbookViewId="0">
      <selection activeCell="E10" sqref="E10"/>
    </sheetView>
  </sheetViews>
  <sheetFormatPr defaultColWidth="8.88671875" defaultRowHeight="13.2" outlineLevelRow="1" x14ac:dyDescent="0.25"/>
  <cols>
    <col min="1" max="1" width="32.109375" bestFit="1" customWidth="1"/>
    <col min="2" max="3" width="13.109375" customWidth="1"/>
    <col min="4" max="4" width="16.88671875" customWidth="1"/>
    <col min="5" max="6" width="13.109375" customWidth="1"/>
    <col min="7" max="7" width="16.44140625" customWidth="1"/>
    <col min="8" max="8" width="15.88671875" bestFit="1" customWidth="1"/>
    <col min="9" max="10" width="15.88671875" customWidth="1"/>
    <col min="11" max="11" width="18.5546875" bestFit="1" customWidth="1"/>
  </cols>
  <sheetData>
    <row r="1" spans="1:11" x14ac:dyDescent="0.25">
      <c r="K1" s="5"/>
    </row>
    <row r="2" spans="1:11" x14ac:dyDescent="0.25">
      <c r="A2" s="3" t="s">
        <v>2</v>
      </c>
      <c r="B2" s="4">
        <f ca="1">TODAY()</f>
        <v>46091</v>
      </c>
      <c r="K2" s="6"/>
    </row>
    <row r="4" spans="1:11" s="1" customFormat="1" ht="13.8" thickBot="1" x14ac:dyDescent="0.3"/>
    <row r="5" spans="1:11" s="2" customFormat="1" ht="17.399999999999999" x14ac:dyDescent="0.35">
      <c r="A5" s="26" t="s">
        <v>5</v>
      </c>
      <c r="B5" s="174" t="s">
        <v>16</v>
      </c>
      <c r="C5" s="174"/>
      <c r="D5" s="26" t="s">
        <v>15</v>
      </c>
      <c r="E5" s="174" t="s">
        <v>17</v>
      </c>
      <c r="F5" s="174"/>
      <c r="G5" s="27" t="s">
        <v>0</v>
      </c>
      <c r="H5" s="28" t="s">
        <v>18</v>
      </c>
      <c r="I5" s="28" t="s">
        <v>22</v>
      </c>
      <c r="J5" s="28" t="s">
        <v>19</v>
      </c>
      <c r="K5" s="27" t="s">
        <v>20</v>
      </c>
    </row>
    <row r="6" spans="1:11" s="2" customFormat="1" ht="17.399999999999999" x14ac:dyDescent="0.35">
      <c r="A6" s="46"/>
      <c r="B6" s="46"/>
      <c r="C6" s="46"/>
      <c r="D6" s="46"/>
      <c r="E6" s="46"/>
      <c r="F6" s="46"/>
      <c r="G6" s="47"/>
      <c r="H6" s="48"/>
      <c r="I6" s="48"/>
      <c r="J6" s="48"/>
      <c r="K6" s="47"/>
    </row>
    <row r="7" spans="1:11" s="2" customFormat="1" ht="14.4" x14ac:dyDescent="0.3">
      <c r="A7" s="30" t="s">
        <v>23</v>
      </c>
      <c r="B7" s="9">
        <v>41776</v>
      </c>
      <c r="C7" s="9">
        <v>42140</v>
      </c>
      <c r="D7" s="9">
        <f>C7+336</f>
        <v>42476</v>
      </c>
      <c r="E7" s="9"/>
      <c r="F7" s="9"/>
      <c r="G7" s="9" t="str">
        <f>IF(E7="","",IF(C7&lt;D7,"Dentro do Prazo","Fora do Prazo"))</f>
        <v/>
      </c>
      <c r="H7" s="31"/>
      <c r="I7" s="31"/>
      <c r="J7" s="31" t="str">
        <f>IF(H7="","",J19(30-H7)-I7)</f>
        <v/>
      </c>
      <c r="K7" s="32"/>
    </row>
    <row r="8" spans="1:11" s="2" customFormat="1" ht="14.4" x14ac:dyDescent="0.3">
      <c r="A8" s="25" t="s">
        <v>23</v>
      </c>
      <c r="B8" s="21"/>
      <c r="C8" s="21"/>
      <c r="D8" s="21"/>
      <c r="E8" s="21"/>
      <c r="F8" s="21"/>
      <c r="G8" s="21"/>
      <c r="H8" s="40"/>
      <c r="I8" s="40"/>
      <c r="J8" s="40"/>
      <c r="K8" s="24"/>
    </row>
    <row r="9" spans="1:11" ht="14.1" customHeight="1" x14ac:dyDescent="0.3">
      <c r="A9" s="25" t="s">
        <v>23</v>
      </c>
      <c r="B9" s="21">
        <v>41411</v>
      </c>
      <c r="C9" s="21">
        <v>41775</v>
      </c>
      <c r="D9" s="21">
        <f>C9+336</f>
        <v>42111</v>
      </c>
      <c r="E9" s="21">
        <v>41997</v>
      </c>
      <c r="F9" s="21">
        <v>42008</v>
      </c>
      <c r="G9" s="21" t="s">
        <v>47</v>
      </c>
      <c r="H9" s="40">
        <v>12</v>
      </c>
      <c r="I9" s="40">
        <v>0</v>
      </c>
      <c r="J9" s="40">
        <v>18</v>
      </c>
      <c r="K9" s="24">
        <v>0</v>
      </c>
    </row>
    <row r="10" spans="1:11" ht="14.1" customHeight="1" x14ac:dyDescent="0.3">
      <c r="A10" s="25" t="s">
        <v>23</v>
      </c>
      <c r="B10" s="21">
        <v>41046</v>
      </c>
      <c r="C10" s="21">
        <v>41410</v>
      </c>
      <c r="D10" s="21">
        <v>41746</v>
      </c>
      <c r="E10" s="8">
        <v>41557</v>
      </c>
      <c r="F10" s="8">
        <v>41576</v>
      </c>
      <c r="G10" s="10" t="str">
        <f>IF(E10="","",IF(C10&lt;D9,"Dentro do Prazo","Fora do Prazo"))</f>
        <v>Dentro do Prazo</v>
      </c>
      <c r="H10" s="18">
        <v>20</v>
      </c>
      <c r="I10" s="18">
        <v>0</v>
      </c>
      <c r="J10" s="23">
        <v>10</v>
      </c>
      <c r="K10" s="20"/>
    </row>
    <row r="11" spans="1:11" ht="14.1" customHeight="1" x14ac:dyDescent="0.3">
      <c r="A11" s="25" t="s">
        <v>23</v>
      </c>
      <c r="B11" s="21"/>
      <c r="C11" s="21"/>
      <c r="D11" s="21"/>
      <c r="E11" s="21">
        <v>41987</v>
      </c>
      <c r="F11" s="21">
        <v>41996</v>
      </c>
      <c r="G11" s="10" t="s">
        <v>51</v>
      </c>
      <c r="H11" s="40">
        <v>10</v>
      </c>
      <c r="I11" s="40">
        <v>0</v>
      </c>
      <c r="J11" s="40">
        <v>0</v>
      </c>
      <c r="K11" s="49"/>
    </row>
    <row r="12" spans="1:11" ht="14.1" customHeight="1" outlineLevel="1" x14ac:dyDescent="0.3">
      <c r="A12" s="25" t="s">
        <v>23</v>
      </c>
      <c r="B12" s="10">
        <v>40680</v>
      </c>
      <c r="C12" s="10">
        <v>41045</v>
      </c>
      <c r="D12" s="21">
        <f>IF(C12="","",C12+336)</f>
        <v>41381</v>
      </c>
      <c r="E12" s="21">
        <v>41396</v>
      </c>
      <c r="F12" s="21">
        <v>41425</v>
      </c>
      <c r="G12" s="10" t="str">
        <f>IF(E12="","",IF(C12&lt;D12,"Dentro do Prazo","Fora do Prazo"))</f>
        <v>Dentro do Prazo</v>
      </c>
      <c r="H12" s="23">
        <v>30</v>
      </c>
      <c r="I12" s="23">
        <v>0</v>
      </c>
      <c r="J12" s="23">
        <f>IF(H12="","",(30-H12)-I12)</f>
        <v>0</v>
      </c>
      <c r="K12" s="24" t="s">
        <v>21</v>
      </c>
    </row>
    <row r="13" spans="1:11" ht="14.1" customHeight="1" outlineLevel="1" x14ac:dyDescent="0.3">
      <c r="A13" s="12" t="s">
        <v>23</v>
      </c>
      <c r="B13" s="8">
        <v>40315</v>
      </c>
      <c r="C13" s="8">
        <v>40679</v>
      </c>
      <c r="D13" s="21">
        <f>IF(C13="","",C13+336)</f>
        <v>41015</v>
      </c>
      <c r="E13" s="8">
        <v>40680</v>
      </c>
      <c r="F13" s="8">
        <v>40699</v>
      </c>
      <c r="G13" s="10" t="str">
        <f>IF(E13="","",IF(C13&lt;D13,"Dentro do Prazo","Fora do Prazo"))</f>
        <v>Dentro do Prazo</v>
      </c>
      <c r="H13" s="18">
        <v>20</v>
      </c>
      <c r="I13" s="18">
        <v>0</v>
      </c>
      <c r="J13" s="23">
        <f>IF(H13="","",(30-H13)-I13)</f>
        <v>10</v>
      </c>
      <c r="K13" s="20" t="s">
        <v>21</v>
      </c>
    </row>
    <row r="14" spans="1:11" ht="14.1" customHeight="1" outlineLevel="1" x14ac:dyDescent="0.3">
      <c r="A14" s="12" t="s">
        <v>23</v>
      </c>
      <c r="B14" s="8"/>
      <c r="C14" s="8"/>
      <c r="D14" s="21"/>
      <c r="E14" s="8">
        <v>40700</v>
      </c>
      <c r="F14" s="8">
        <v>40709</v>
      </c>
      <c r="G14" s="10" t="str">
        <f>IF(E14="","",IF(C14&lt;D13,"Dentro do Prazo","Fora do Prazo"))</f>
        <v>Dentro do Prazo</v>
      </c>
      <c r="H14" s="18">
        <v>10</v>
      </c>
      <c r="I14" s="18">
        <v>0</v>
      </c>
      <c r="J14" s="23">
        <v>0</v>
      </c>
      <c r="K14" s="20"/>
    </row>
    <row r="15" spans="1:11" ht="14.1" customHeight="1" x14ac:dyDescent="0.3">
      <c r="A15" s="30" t="s">
        <v>7</v>
      </c>
      <c r="B15" s="9">
        <v>41295</v>
      </c>
      <c r="C15" s="9">
        <v>41659</v>
      </c>
      <c r="D15" s="9">
        <f>C15+336</f>
        <v>41995</v>
      </c>
      <c r="E15" s="9">
        <v>41641</v>
      </c>
      <c r="F15" s="9">
        <v>41660</v>
      </c>
      <c r="G15" s="33" t="str">
        <f>IF(E15="","",IF(C15&lt;D15,"Dentro do Prazo","Fora do Prazo"))</f>
        <v>Dentro do Prazo</v>
      </c>
      <c r="H15" s="34">
        <v>20</v>
      </c>
      <c r="I15" s="34">
        <v>10</v>
      </c>
      <c r="J15" s="34">
        <f>IF(H15="","",(30-H15)-I15)</f>
        <v>0</v>
      </c>
      <c r="K15" s="36" t="s">
        <v>21</v>
      </c>
    </row>
    <row r="16" spans="1:11" ht="14.1" customHeight="1" x14ac:dyDescent="0.3">
      <c r="A16" s="30" t="s">
        <v>7</v>
      </c>
      <c r="B16" s="9">
        <v>41660</v>
      </c>
      <c r="C16" s="9">
        <v>42024</v>
      </c>
      <c r="D16" s="9">
        <f>C16+336</f>
        <v>42360</v>
      </c>
      <c r="E16" s="9">
        <v>41997</v>
      </c>
      <c r="F16" s="9">
        <v>42006</v>
      </c>
      <c r="G16" s="33" t="str">
        <f>IF(E16="","",IF(C16&lt;D16,"Dentro do Prazo","Fora do Prazo"))</f>
        <v>Dentro do Prazo</v>
      </c>
      <c r="H16" s="34">
        <v>10</v>
      </c>
      <c r="I16" s="34">
        <v>0</v>
      </c>
      <c r="J16" s="34">
        <f>IF(H16="","",(30-H16)-I16)</f>
        <v>20</v>
      </c>
      <c r="K16" s="36"/>
    </row>
    <row r="17" spans="1:11" ht="14.1" customHeight="1" x14ac:dyDescent="0.3">
      <c r="A17" s="25" t="s">
        <v>7</v>
      </c>
      <c r="B17" s="21"/>
      <c r="C17" s="21"/>
      <c r="D17" s="21"/>
      <c r="E17" s="21">
        <v>42023</v>
      </c>
      <c r="F17" s="21">
        <v>42042</v>
      </c>
      <c r="G17" s="38" t="s">
        <v>47</v>
      </c>
      <c r="H17" s="39">
        <v>20</v>
      </c>
      <c r="I17" s="39">
        <v>0</v>
      </c>
      <c r="J17" s="39">
        <v>0</v>
      </c>
      <c r="K17" s="20" t="s">
        <v>21</v>
      </c>
    </row>
    <row r="18" spans="1:11" ht="13.8" thickBot="1" x14ac:dyDescent="0.3">
      <c r="H18" s="19"/>
      <c r="I18" s="19"/>
      <c r="J18" s="19"/>
    </row>
    <row r="19" spans="1:11" ht="17.399999999999999" x14ac:dyDescent="0.35">
      <c r="A19" s="26" t="s">
        <v>4</v>
      </c>
      <c r="B19" s="174" t="s">
        <v>1</v>
      </c>
      <c r="C19" s="174"/>
      <c r="D19" s="50" t="s">
        <v>15</v>
      </c>
      <c r="E19" s="175" t="s">
        <v>17</v>
      </c>
      <c r="F19" s="175"/>
      <c r="G19" s="51" t="s">
        <v>0</v>
      </c>
      <c r="H19" s="28" t="s">
        <v>18</v>
      </c>
      <c r="I19" s="28" t="s">
        <v>22</v>
      </c>
      <c r="J19" s="37" t="s">
        <v>19</v>
      </c>
      <c r="K19" s="27" t="s">
        <v>20</v>
      </c>
    </row>
    <row r="20" spans="1:11" ht="14.4" x14ac:dyDescent="0.3">
      <c r="A20" s="30" t="s">
        <v>8</v>
      </c>
      <c r="B20" s="9">
        <v>41334</v>
      </c>
      <c r="C20" s="9">
        <v>41698</v>
      </c>
      <c r="D20" s="9">
        <f>C20+336</f>
        <v>42034</v>
      </c>
      <c r="E20" s="7">
        <v>42002</v>
      </c>
      <c r="F20" s="7">
        <v>42020</v>
      </c>
      <c r="G20" s="9" t="s">
        <v>52</v>
      </c>
      <c r="H20" s="31">
        <v>20</v>
      </c>
      <c r="I20" s="31">
        <v>0</v>
      </c>
      <c r="J20" s="31">
        <f>IF(H20="","",(30-H20)-I20)</f>
        <v>10</v>
      </c>
      <c r="K20" s="32" t="s">
        <v>21</v>
      </c>
    </row>
    <row r="21" spans="1:11" ht="14.4" x14ac:dyDescent="0.3">
      <c r="A21" s="29" t="s">
        <v>8</v>
      </c>
      <c r="B21" s="22"/>
      <c r="C21" s="22"/>
      <c r="D21" s="21"/>
      <c r="E21" s="22"/>
      <c r="F21" s="22"/>
      <c r="G21" s="38"/>
      <c r="H21" s="39"/>
      <c r="I21" s="39"/>
      <c r="J21" s="39"/>
      <c r="K21" s="49"/>
    </row>
    <row r="22" spans="1:11" ht="15" customHeight="1" outlineLevel="1" x14ac:dyDescent="0.3">
      <c r="A22" s="29" t="s">
        <v>8</v>
      </c>
      <c r="B22" s="22">
        <v>40969</v>
      </c>
      <c r="C22" s="22">
        <v>41333</v>
      </c>
      <c r="D22" s="21">
        <f>IF(C22="","",C22+336)</f>
        <v>41669</v>
      </c>
      <c r="E22" s="73">
        <v>41334</v>
      </c>
      <c r="F22" s="73">
        <v>41363</v>
      </c>
      <c r="G22" s="74" t="str">
        <f>IF(E22="","",IF(C22&lt;D22,"Dentro do Prazo","Fora do Prazo"))</f>
        <v>Dentro do Prazo</v>
      </c>
      <c r="H22" s="75">
        <v>0</v>
      </c>
      <c r="I22" s="75">
        <v>10</v>
      </c>
      <c r="J22" s="75">
        <f>IF(H22="","",(30-H22)-I22)</f>
        <v>20</v>
      </c>
      <c r="K22" s="20" t="s">
        <v>21</v>
      </c>
    </row>
    <row r="23" spans="1:11" ht="15" customHeight="1" outlineLevel="1" x14ac:dyDescent="0.3">
      <c r="A23" s="29" t="s">
        <v>8</v>
      </c>
      <c r="B23" s="22"/>
      <c r="C23" s="22"/>
      <c r="D23" s="21"/>
      <c r="E23" s="73">
        <v>41638</v>
      </c>
      <c r="F23" s="73"/>
      <c r="G23" s="74" t="s">
        <v>47</v>
      </c>
      <c r="H23" s="75">
        <v>1</v>
      </c>
      <c r="I23" s="75"/>
      <c r="J23" s="75">
        <v>19</v>
      </c>
      <c r="K23" s="20"/>
    </row>
    <row r="24" spans="1:11" ht="15" customHeight="1" outlineLevel="1" x14ac:dyDescent="0.3">
      <c r="A24" s="29" t="s">
        <v>8</v>
      </c>
      <c r="B24" s="22"/>
      <c r="C24" s="22"/>
      <c r="D24" s="21" t="str">
        <f>IF(C24="","",C24+336)</f>
        <v/>
      </c>
      <c r="E24" s="73">
        <v>41639</v>
      </c>
      <c r="F24" s="73">
        <v>41644</v>
      </c>
      <c r="G24" s="74" t="str">
        <f>IF(E24="","",IF(C24&lt;D22,"Dentro do Prazo","Fora do Prazo"))</f>
        <v>Dentro do Prazo</v>
      </c>
      <c r="H24" s="75">
        <v>5</v>
      </c>
      <c r="I24" s="75">
        <v>0</v>
      </c>
      <c r="J24" s="75">
        <v>15</v>
      </c>
      <c r="K24" s="20"/>
    </row>
    <row r="25" spans="1:11" ht="15" customHeight="1" outlineLevel="1" x14ac:dyDescent="0.3">
      <c r="A25" s="29" t="s">
        <v>8</v>
      </c>
      <c r="B25" s="22"/>
      <c r="C25" s="22"/>
      <c r="D25" s="21" t="str">
        <f>IF(C25="","",C25+336)</f>
        <v/>
      </c>
      <c r="E25" s="22">
        <v>41688</v>
      </c>
      <c r="F25" s="22">
        <v>41707</v>
      </c>
      <c r="G25" s="38" t="str">
        <f>IF(E22="","",IF(C25&lt;D25,"Dentro do Prazo","Fora do Prazo"))</f>
        <v>Fora do Prazo</v>
      </c>
      <c r="H25" s="39">
        <v>15</v>
      </c>
      <c r="I25" s="39">
        <v>0</v>
      </c>
      <c r="J25" s="39">
        <v>0</v>
      </c>
      <c r="K25" s="20"/>
    </row>
    <row r="26" spans="1:11" ht="13.8" thickBot="1" x14ac:dyDescent="0.3">
      <c r="H26" s="19"/>
      <c r="I26" s="19"/>
      <c r="J26" s="19"/>
    </row>
    <row r="27" spans="1:11" ht="18" thickBot="1" x14ac:dyDescent="0.4">
      <c r="A27" s="13" t="s">
        <v>3</v>
      </c>
      <c r="B27" s="173" t="s">
        <v>1</v>
      </c>
      <c r="C27" s="173"/>
      <c r="D27" s="13" t="s">
        <v>15</v>
      </c>
      <c r="E27" s="173" t="s">
        <v>17</v>
      </c>
      <c r="F27" s="173"/>
      <c r="G27" s="15" t="s">
        <v>0</v>
      </c>
      <c r="H27" s="17" t="s">
        <v>18</v>
      </c>
      <c r="I27" s="17" t="s">
        <v>22</v>
      </c>
      <c r="J27" s="17" t="s">
        <v>19</v>
      </c>
      <c r="K27" s="14" t="s">
        <v>20</v>
      </c>
    </row>
    <row r="28" spans="1:11" ht="14.4" x14ac:dyDescent="0.3">
      <c r="A28" s="35" t="s">
        <v>48</v>
      </c>
      <c r="B28" s="7">
        <v>41699</v>
      </c>
      <c r="C28" s="7">
        <v>42063</v>
      </c>
      <c r="D28" s="7">
        <f>C28+336</f>
        <v>42399</v>
      </c>
      <c r="E28" s="7"/>
      <c r="F28" s="7"/>
      <c r="G28" s="33" t="str">
        <f>IF(E28="","",IF(C28&lt;D28,"Dentro do Prazo","Fora do Prazo"))</f>
        <v/>
      </c>
      <c r="H28" s="34"/>
      <c r="I28" s="34"/>
      <c r="J28" s="34" t="str">
        <f>IF(H28="","",(30-H28)-I28)</f>
        <v/>
      </c>
      <c r="K28" s="36"/>
    </row>
    <row r="29" spans="1:11" ht="14.4" outlineLevel="1" x14ac:dyDescent="0.3">
      <c r="A29" s="35" t="s">
        <v>50</v>
      </c>
      <c r="B29" s="7">
        <v>41699</v>
      </c>
      <c r="C29" s="7">
        <v>42063</v>
      </c>
      <c r="D29" s="7">
        <v>42399</v>
      </c>
      <c r="E29" s="7"/>
      <c r="F29" s="7"/>
      <c r="G29" s="33"/>
      <c r="H29" s="34"/>
      <c r="I29" s="34"/>
      <c r="J29" s="34"/>
      <c r="K29" s="36"/>
    </row>
    <row r="30" spans="1:11" ht="14.4" outlineLevel="1" x14ac:dyDescent="0.3">
      <c r="A30" s="30" t="s">
        <v>12</v>
      </c>
      <c r="B30" s="9">
        <v>41521</v>
      </c>
      <c r="C30" s="9">
        <v>41885</v>
      </c>
      <c r="D30" s="9">
        <f>C30+336</f>
        <v>42221</v>
      </c>
      <c r="E30" s="9">
        <v>41946</v>
      </c>
      <c r="F30" s="9">
        <v>41975</v>
      </c>
      <c r="G30" s="33" t="str">
        <f>IF(E30="","",IF(C30&lt;D30,"Dentro do Prazo","Fora do Prazo"))</f>
        <v>Dentro do Prazo</v>
      </c>
      <c r="H30" s="34"/>
      <c r="I30" s="34"/>
      <c r="J30" s="34" t="str">
        <f>IF(H30="","",(30-H30)-I30)</f>
        <v/>
      </c>
      <c r="K30" s="36"/>
    </row>
    <row r="31" spans="1:11" ht="14.4" x14ac:dyDescent="0.3">
      <c r="A31" s="30" t="s">
        <v>11</v>
      </c>
      <c r="B31" s="7">
        <v>41640</v>
      </c>
      <c r="C31" s="7">
        <v>42004</v>
      </c>
      <c r="D31" s="7">
        <v>42340</v>
      </c>
      <c r="E31" s="7">
        <v>42054</v>
      </c>
      <c r="F31" s="7">
        <v>42083</v>
      </c>
      <c r="G31" s="33" t="s">
        <v>47</v>
      </c>
      <c r="H31" s="34"/>
      <c r="I31" s="34"/>
      <c r="J31" s="34"/>
      <c r="K31" s="36"/>
    </row>
    <row r="32" spans="1:11" ht="14.4" outlineLevel="1" x14ac:dyDescent="0.3">
      <c r="A32" s="25" t="s">
        <v>11</v>
      </c>
      <c r="B32" s="21">
        <v>41275</v>
      </c>
      <c r="C32" s="21">
        <v>41639</v>
      </c>
      <c r="D32" s="21">
        <f>C32+336</f>
        <v>41975</v>
      </c>
      <c r="E32" s="21">
        <v>41641</v>
      </c>
      <c r="F32" s="21">
        <v>41670</v>
      </c>
      <c r="G32" s="38" t="str">
        <f>IF(E32="","",IF(C32&lt;D32,"Dentro do Prazo","Fora do Prazo"))</f>
        <v>Dentro do Prazo</v>
      </c>
      <c r="H32" s="39">
        <v>30</v>
      </c>
      <c r="I32" s="39">
        <v>0</v>
      </c>
      <c r="J32" s="39">
        <f>IF(H32="","",(30-H32)-I32)</f>
        <v>0</v>
      </c>
      <c r="K32" s="20" t="s">
        <v>21</v>
      </c>
    </row>
    <row r="33" spans="1:11" ht="14.4" outlineLevel="1" x14ac:dyDescent="0.3">
      <c r="A33" s="11" t="s">
        <v>11</v>
      </c>
      <c r="B33" s="10">
        <v>40909</v>
      </c>
      <c r="C33" s="10">
        <v>41274</v>
      </c>
      <c r="D33" s="21">
        <f>C33+336</f>
        <v>41610</v>
      </c>
      <c r="E33" s="10">
        <v>41306</v>
      </c>
      <c r="F33" s="10">
        <v>41335</v>
      </c>
      <c r="G33" s="16" t="str">
        <f>IF(E33="","",IF(C33&lt;D33,"Dentro do Prazo","Fora do Prazo"))</f>
        <v>Dentro do Prazo</v>
      </c>
      <c r="H33" s="18">
        <v>30</v>
      </c>
      <c r="I33" s="18">
        <v>0</v>
      </c>
      <c r="J33" s="18">
        <f>IF(H33="","",(30-H33)-I33)</f>
        <v>0</v>
      </c>
      <c r="K33" s="20" t="s">
        <v>21</v>
      </c>
    </row>
    <row r="34" spans="1:11" ht="14.4" x14ac:dyDescent="0.3">
      <c r="A34" s="11"/>
      <c r="B34" s="10">
        <v>40544</v>
      </c>
      <c r="C34" s="10">
        <v>40908</v>
      </c>
      <c r="D34" s="21">
        <f>C34+336</f>
        <v>41244</v>
      </c>
      <c r="E34" s="10">
        <v>40927</v>
      </c>
      <c r="F34" s="10">
        <v>40956</v>
      </c>
      <c r="G34" s="16" t="str">
        <f>IF(E34="","",IF(C34&lt;D34,"Dentro do Prazo","Fora do Prazo"))</f>
        <v>Dentro do Prazo</v>
      </c>
      <c r="H34" s="18">
        <v>30</v>
      </c>
      <c r="I34" s="18">
        <v>0</v>
      </c>
      <c r="J34" s="18">
        <f>IF(H34="","",(30-H34)-I34)</f>
        <v>0</v>
      </c>
      <c r="K34" s="20" t="s">
        <v>21</v>
      </c>
    </row>
    <row r="35" spans="1:11" ht="13.8" thickBot="1" x14ac:dyDescent="0.3">
      <c r="H35" s="19"/>
      <c r="I35" s="19"/>
      <c r="J35" s="19"/>
    </row>
    <row r="36" spans="1:11" ht="18" thickBot="1" x14ac:dyDescent="0.4">
      <c r="A36" s="13" t="s">
        <v>6</v>
      </c>
      <c r="B36" s="173" t="s">
        <v>1</v>
      </c>
      <c r="C36" s="173"/>
      <c r="D36" s="13" t="s">
        <v>15</v>
      </c>
      <c r="E36" s="173" t="s">
        <v>17</v>
      </c>
      <c r="F36" s="173"/>
      <c r="G36" s="15" t="s">
        <v>0</v>
      </c>
      <c r="H36" s="17" t="s">
        <v>18</v>
      </c>
      <c r="I36" s="17" t="s">
        <v>22</v>
      </c>
      <c r="J36" s="17" t="s">
        <v>19</v>
      </c>
      <c r="K36" s="14" t="s">
        <v>20</v>
      </c>
    </row>
    <row r="37" spans="1:11" ht="17.399999999999999" x14ac:dyDescent="0.35">
      <c r="A37" s="30" t="s">
        <v>14</v>
      </c>
      <c r="B37" s="41">
        <v>41518</v>
      </c>
      <c r="C37" s="42" t="s">
        <v>49</v>
      </c>
      <c r="D37" s="41">
        <v>42218</v>
      </c>
      <c r="E37" s="43"/>
      <c r="F37" s="43"/>
      <c r="G37" s="44"/>
      <c r="H37" s="45"/>
      <c r="I37" s="45"/>
      <c r="J37" s="45"/>
      <c r="K37" s="44"/>
    </row>
    <row r="38" spans="1:11" ht="14.4" x14ac:dyDescent="0.3">
      <c r="A38" s="25" t="s">
        <v>14</v>
      </c>
      <c r="B38" s="21">
        <v>41153</v>
      </c>
      <c r="C38" s="21">
        <v>41517</v>
      </c>
      <c r="D38" s="21">
        <f>C38+336</f>
        <v>41853</v>
      </c>
      <c r="E38" s="21">
        <v>41715</v>
      </c>
      <c r="F38" s="21">
        <v>41734</v>
      </c>
      <c r="G38" s="21" t="str">
        <f>IF(E38="","",IF(C38&lt;D38,"Dentro do Prazo","Fora do Prazo"))</f>
        <v>Dentro do Prazo</v>
      </c>
      <c r="H38" s="40">
        <v>20</v>
      </c>
      <c r="I38" s="40">
        <v>10</v>
      </c>
      <c r="J38" s="40">
        <f>IF(H38="","",(30-H38)-I38)</f>
        <v>0</v>
      </c>
      <c r="K38" s="24" t="s">
        <v>21</v>
      </c>
    </row>
  </sheetData>
  <dataConsolidate/>
  <mergeCells count="8">
    <mergeCell ref="B36:C36"/>
    <mergeCell ref="E36:F36"/>
    <mergeCell ref="B5:C5"/>
    <mergeCell ref="E5:F5"/>
    <mergeCell ref="B19:C19"/>
    <mergeCell ref="E19:F19"/>
    <mergeCell ref="B27:C27"/>
    <mergeCell ref="E27:F27"/>
  </mergeCells>
  <phoneticPr fontId="0" type="noConversion"/>
  <pageMargins left="0.19685039370078741" right="0.19685039370078741" top="0.98425196850393704" bottom="0.98425196850393704" header="0.51181102362204722" footer="0.51181102362204722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56BA-9F44-4486-9C74-281996C0593E}">
  <sheetPr codeName="Planilha10"/>
  <dimension ref="C3:O166"/>
  <sheetViews>
    <sheetView showGridLines="0" showRowColHeaders="0" workbookViewId="0">
      <selection activeCell="F22" sqref="F22"/>
    </sheetView>
  </sheetViews>
  <sheetFormatPr defaultColWidth="8.88671875" defaultRowHeight="11.4" x14ac:dyDescent="0.2"/>
  <cols>
    <col min="1" max="1" width="8.88671875" style="55"/>
    <col min="2" max="2" width="15.33203125" style="55" customWidth="1"/>
    <col min="3" max="3" width="22" style="79" customWidth="1"/>
    <col min="4" max="15" width="10.6640625" style="79" customWidth="1"/>
    <col min="16" max="16384" width="8.88671875" style="55"/>
  </cols>
  <sheetData>
    <row r="3" spans="3:15" ht="45.6" customHeight="1" x14ac:dyDescent="0.2">
      <c r="D3" s="261" t="s">
        <v>136</v>
      </c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3:15" ht="3" customHeight="1" x14ac:dyDescent="0.2"/>
    <row r="5" spans="3:15" s="80" customFormat="1" ht="30" customHeight="1" x14ac:dyDescent="0.25">
      <c r="C5" s="259" t="s">
        <v>111</v>
      </c>
      <c r="D5" s="262" t="s">
        <v>110</v>
      </c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</row>
    <row r="6" spans="3:15" ht="25.95" customHeight="1" x14ac:dyDescent="0.2">
      <c r="C6" s="259"/>
      <c r="D6" s="90" t="s">
        <v>98</v>
      </c>
      <c r="E6" s="89" t="s">
        <v>99</v>
      </c>
      <c r="F6" s="89" t="s">
        <v>100</v>
      </c>
      <c r="G6" s="89" t="s">
        <v>101</v>
      </c>
      <c r="H6" s="89" t="s">
        <v>102</v>
      </c>
      <c r="I6" s="89" t="s">
        <v>103</v>
      </c>
      <c r="J6" s="89" t="s">
        <v>104</v>
      </c>
      <c r="K6" s="89" t="s">
        <v>105</v>
      </c>
      <c r="L6" s="89" t="s">
        <v>106</v>
      </c>
      <c r="M6" s="89" t="s">
        <v>107</v>
      </c>
      <c r="N6" s="89" t="s">
        <v>108</v>
      </c>
      <c r="O6" s="89" t="s">
        <v>109</v>
      </c>
    </row>
    <row r="7" spans="3:15" customFormat="1" ht="3" customHeight="1" x14ac:dyDescent="0.25"/>
    <row r="8" spans="3:15" ht="30" customHeight="1" x14ac:dyDescent="0.2">
      <c r="C8" s="81" t="s">
        <v>88</v>
      </c>
      <c r="D8" s="126"/>
      <c r="E8" s="93"/>
      <c r="F8" s="93"/>
      <c r="G8" s="93"/>
      <c r="H8" s="97" t="s">
        <v>141</v>
      </c>
      <c r="I8" s="93"/>
      <c r="J8" s="93"/>
      <c r="K8" s="97" t="s">
        <v>141</v>
      </c>
      <c r="L8" s="93"/>
      <c r="M8" s="93"/>
      <c r="N8" s="93"/>
      <c r="O8" s="93"/>
    </row>
    <row r="9" spans="3:15" customFormat="1" ht="3" customHeight="1" x14ac:dyDescent="0.25">
      <c r="F9" s="127">
        <v>45726.25</v>
      </c>
    </row>
    <row r="10" spans="3:15" ht="30" customHeight="1" x14ac:dyDescent="0.2">
      <c r="C10" s="81" t="s">
        <v>87</v>
      </c>
      <c r="D10" s="265" t="s">
        <v>137</v>
      </c>
      <c r="E10" s="266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3:15" customFormat="1" ht="3" customHeight="1" x14ac:dyDescent="0.25"/>
    <row r="12" spans="3:15" ht="30" customHeight="1" x14ac:dyDescent="0.2">
      <c r="C12" s="81" t="s">
        <v>83</v>
      </c>
      <c r="D12" s="93"/>
      <c r="E12" s="133" t="s">
        <v>168</v>
      </c>
      <c r="F12" s="93"/>
      <c r="G12" s="97" t="s">
        <v>167</v>
      </c>
      <c r="H12" s="93"/>
      <c r="I12" s="97" t="s">
        <v>167</v>
      </c>
      <c r="J12" s="93"/>
      <c r="K12" s="93"/>
      <c r="L12" s="93"/>
      <c r="M12" s="93"/>
      <c r="N12" s="93"/>
      <c r="O12" s="93"/>
    </row>
    <row r="13" spans="3:15" s="92" customFormat="1" ht="3" customHeight="1" x14ac:dyDescent="0.2">
      <c r="C13" s="91"/>
      <c r="D13" s="9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3:15" ht="30" customHeight="1" x14ac:dyDescent="0.2">
      <c r="C14" s="81" t="s">
        <v>89</v>
      </c>
      <c r="D14" s="93"/>
      <c r="E14" s="93"/>
      <c r="F14" s="93"/>
      <c r="G14" s="97" t="s">
        <v>155</v>
      </c>
      <c r="H14" s="93"/>
      <c r="I14" s="93"/>
      <c r="J14" s="93"/>
      <c r="K14" s="93"/>
      <c r="L14" s="97" t="s">
        <v>156</v>
      </c>
      <c r="M14" s="93"/>
      <c r="N14" s="93"/>
      <c r="O14" s="93"/>
    </row>
    <row r="15" spans="3:15" s="92" customFormat="1" ht="3" customHeight="1" x14ac:dyDescent="0.2">
      <c r="C15" s="91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3:15" ht="30" customHeight="1" x14ac:dyDescent="0.2">
      <c r="C16" s="81" t="s">
        <v>94</v>
      </c>
      <c r="D16" s="93"/>
      <c r="E16" s="93"/>
      <c r="F16" s="97" t="s">
        <v>159</v>
      </c>
      <c r="G16" s="93"/>
      <c r="H16" s="93"/>
      <c r="I16" s="93"/>
      <c r="J16" s="93"/>
      <c r="K16" s="93"/>
      <c r="L16" s="93"/>
      <c r="M16" s="93"/>
      <c r="N16" s="93"/>
      <c r="O16" s="93"/>
    </row>
    <row r="17" spans="3:15" s="92" customFormat="1" ht="3" customHeight="1" x14ac:dyDescent="0.2">
      <c r="C17" s="91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</row>
    <row r="18" spans="3:15" ht="30" customHeight="1" x14ac:dyDescent="0.2">
      <c r="C18" s="81" t="s">
        <v>90</v>
      </c>
      <c r="D18" s="93"/>
      <c r="E18" s="133" t="s">
        <v>138</v>
      </c>
      <c r="F18" s="93"/>
      <c r="G18" s="93"/>
      <c r="H18" s="97" t="s">
        <v>139</v>
      </c>
      <c r="I18" s="93"/>
      <c r="J18" s="93"/>
      <c r="K18" s="93"/>
      <c r="L18" s="93"/>
      <c r="M18" s="93"/>
      <c r="N18" s="93"/>
      <c r="O18" s="93"/>
    </row>
    <row r="19" spans="3:15" s="92" customFormat="1" ht="3" customHeight="1" x14ac:dyDescent="0.2">
      <c r="C19" s="128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spans="3:15" s="92" customFormat="1" ht="30" customHeight="1" x14ac:dyDescent="0.2">
      <c r="C20" s="91" t="s">
        <v>93</v>
      </c>
      <c r="D20" s="133" t="s">
        <v>160</v>
      </c>
      <c r="E20" s="93"/>
      <c r="F20" s="93"/>
      <c r="G20" s="93"/>
      <c r="H20" s="97" t="s">
        <v>163</v>
      </c>
      <c r="I20" s="93"/>
      <c r="J20" s="93"/>
      <c r="K20" s="93"/>
      <c r="L20" s="93"/>
      <c r="M20" s="93"/>
      <c r="N20" s="93"/>
      <c r="O20" s="97" t="s">
        <v>162</v>
      </c>
    </row>
    <row r="21" spans="3:15" s="92" customFormat="1" ht="3" customHeight="1" x14ac:dyDescent="0.2">
      <c r="C21" s="129"/>
      <c r="D21" s="130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3:15" ht="30" customHeight="1" x14ac:dyDescent="0.2">
      <c r="C22" s="81" t="s">
        <v>85</v>
      </c>
      <c r="D22" s="93"/>
      <c r="E22" s="133" t="s">
        <v>169</v>
      </c>
      <c r="F22" s="97" t="s">
        <v>154</v>
      </c>
      <c r="G22" s="93"/>
      <c r="H22" s="93"/>
      <c r="I22" s="97" t="s">
        <v>165</v>
      </c>
      <c r="J22" s="93"/>
      <c r="K22" s="126"/>
      <c r="L22" s="93"/>
      <c r="M22" s="93"/>
      <c r="N22" s="93"/>
      <c r="O22" s="93"/>
    </row>
    <row r="23" spans="3:15" s="92" customFormat="1" ht="3" customHeight="1" x14ac:dyDescent="0.2">
      <c r="C23" s="91"/>
      <c r="D23" s="94"/>
      <c r="E23" s="95"/>
      <c r="F23" s="135"/>
      <c r="G23" s="95"/>
      <c r="H23" s="95"/>
      <c r="I23" s="95"/>
      <c r="J23" s="95"/>
      <c r="K23" s="95"/>
      <c r="L23" s="95"/>
      <c r="M23" s="95"/>
      <c r="N23" s="95"/>
      <c r="O23" s="95"/>
    </row>
    <row r="24" spans="3:15" ht="30" customHeight="1" x14ac:dyDescent="0.2">
      <c r="C24" s="81" t="s">
        <v>123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3:15" s="92" customFormat="1" ht="3" customHeight="1" x14ac:dyDescent="0.2">
      <c r="C25" s="91"/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</row>
    <row r="26" spans="3:15" ht="30" customHeight="1" x14ac:dyDescent="0.2">
      <c r="C26" s="81" t="s">
        <v>96</v>
      </c>
      <c r="D26" s="133" t="s">
        <v>140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3:15" s="92" customFormat="1" ht="3" customHeight="1" x14ac:dyDescent="0.2">
      <c r="C27" s="91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</row>
    <row r="28" spans="3:15" ht="30" customHeight="1" x14ac:dyDescent="0.2">
      <c r="C28" s="81" t="s">
        <v>97</v>
      </c>
      <c r="D28" s="93"/>
      <c r="E28" s="93"/>
      <c r="F28" s="93"/>
      <c r="G28" s="93"/>
      <c r="H28" s="93"/>
      <c r="I28" s="93"/>
      <c r="J28" s="136"/>
      <c r="K28" s="93"/>
      <c r="L28" s="93"/>
      <c r="M28" s="93"/>
      <c r="N28" s="93"/>
      <c r="O28" s="93"/>
    </row>
    <row r="29" spans="3:15" s="79" customFormat="1" ht="16.95" customHeight="1" x14ac:dyDescent="0.25"/>
    <row r="30" spans="3:15" s="79" customFormat="1" ht="16.95" customHeight="1" x14ac:dyDescent="0.25"/>
    <row r="31" spans="3:15" s="79" customFormat="1" ht="16.95" customHeight="1" x14ac:dyDescent="0.25"/>
    <row r="32" spans="3:15" s="79" customFormat="1" ht="16.95" customHeight="1" x14ac:dyDescent="0.25"/>
    <row r="33" s="79" customFormat="1" ht="16.95" customHeight="1" x14ac:dyDescent="0.25"/>
    <row r="34" s="79" customFormat="1" ht="16.95" customHeight="1" x14ac:dyDescent="0.25"/>
    <row r="35" s="79" customFormat="1" ht="16.95" customHeight="1" x14ac:dyDescent="0.25"/>
    <row r="36" s="79" customFormat="1" ht="16.95" customHeight="1" x14ac:dyDescent="0.25"/>
    <row r="37" s="79" customFormat="1" ht="16.95" customHeight="1" x14ac:dyDescent="0.25"/>
    <row r="38" s="79" customFormat="1" ht="16.95" customHeight="1" x14ac:dyDescent="0.25"/>
    <row r="39" s="79" customFormat="1" ht="16.95" customHeight="1" x14ac:dyDescent="0.25"/>
    <row r="40" s="79" customFormat="1" ht="16.95" customHeight="1" x14ac:dyDescent="0.25"/>
    <row r="41" s="79" customFormat="1" ht="16.95" customHeight="1" x14ac:dyDescent="0.25"/>
    <row r="42" s="79" customFormat="1" ht="16.95" customHeight="1" x14ac:dyDescent="0.25"/>
    <row r="43" s="79" customFormat="1" ht="16.95" customHeight="1" x14ac:dyDescent="0.25"/>
    <row r="44" s="79" customFormat="1" ht="16.95" customHeight="1" x14ac:dyDescent="0.25"/>
    <row r="45" s="79" customFormat="1" ht="16.95" customHeight="1" x14ac:dyDescent="0.25"/>
    <row r="46" s="79" customFormat="1" ht="16.95" customHeight="1" x14ac:dyDescent="0.25"/>
    <row r="47" s="79" customFormat="1" ht="16.95" customHeight="1" x14ac:dyDescent="0.25"/>
    <row r="48" s="79" customFormat="1" ht="16.95" customHeight="1" x14ac:dyDescent="0.25"/>
    <row r="49" s="79" customFormat="1" ht="16.95" customHeight="1" x14ac:dyDescent="0.25"/>
    <row r="50" s="79" customFormat="1" ht="16.95" customHeight="1" x14ac:dyDescent="0.25"/>
    <row r="51" s="79" customFormat="1" ht="16.95" customHeight="1" x14ac:dyDescent="0.25"/>
    <row r="52" s="79" customFormat="1" ht="16.95" customHeight="1" x14ac:dyDescent="0.25"/>
    <row r="53" s="79" customFormat="1" ht="16.95" customHeight="1" x14ac:dyDescent="0.25"/>
    <row r="54" s="79" customFormat="1" ht="16.95" customHeight="1" x14ac:dyDescent="0.25"/>
    <row r="55" s="79" customFormat="1" ht="16.95" customHeight="1" x14ac:dyDescent="0.25"/>
    <row r="56" s="79" customFormat="1" ht="16.95" customHeight="1" x14ac:dyDescent="0.25"/>
    <row r="57" s="79" customFormat="1" ht="16.95" customHeight="1" x14ac:dyDescent="0.25"/>
    <row r="58" s="79" customFormat="1" ht="16.95" customHeight="1" x14ac:dyDescent="0.25"/>
    <row r="59" s="79" customFormat="1" ht="16.95" customHeight="1" x14ac:dyDescent="0.25"/>
    <row r="60" s="79" customFormat="1" ht="16.95" customHeight="1" x14ac:dyDescent="0.25"/>
    <row r="61" s="79" customFormat="1" ht="16.95" customHeight="1" x14ac:dyDescent="0.25"/>
    <row r="62" s="79" customFormat="1" ht="16.95" customHeight="1" x14ac:dyDescent="0.25"/>
    <row r="63" s="79" customFormat="1" ht="16.95" customHeight="1" x14ac:dyDescent="0.25"/>
    <row r="64" s="79" customFormat="1" ht="16.95" customHeight="1" x14ac:dyDescent="0.25"/>
    <row r="65" s="79" customFormat="1" ht="16.95" customHeight="1" x14ac:dyDescent="0.25"/>
    <row r="66" s="79" customFormat="1" ht="16.95" customHeight="1" x14ac:dyDescent="0.25"/>
    <row r="67" s="79" customFormat="1" ht="16.95" customHeight="1" x14ac:dyDescent="0.25"/>
    <row r="68" s="79" customFormat="1" ht="16.95" customHeight="1" x14ac:dyDescent="0.25"/>
    <row r="69" s="79" customFormat="1" ht="16.95" customHeight="1" x14ac:dyDescent="0.25"/>
    <row r="70" s="79" customFormat="1" ht="16.95" customHeight="1" x14ac:dyDescent="0.25"/>
    <row r="71" s="79" customFormat="1" ht="16.95" customHeight="1" x14ac:dyDescent="0.25"/>
    <row r="72" s="79" customFormat="1" ht="16.95" customHeight="1" x14ac:dyDescent="0.25"/>
    <row r="73" s="79" customFormat="1" ht="16.95" customHeight="1" x14ac:dyDescent="0.25"/>
    <row r="74" s="79" customFormat="1" ht="16.95" customHeight="1" x14ac:dyDescent="0.25"/>
    <row r="75" s="79" customFormat="1" ht="16.95" customHeight="1" x14ac:dyDescent="0.25"/>
    <row r="76" s="79" customFormat="1" ht="16.95" customHeight="1" x14ac:dyDescent="0.25"/>
    <row r="77" s="79" customFormat="1" ht="16.95" customHeight="1" x14ac:dyDescent="0.25"/>
    <row r="78" s="79" customFormat="1" ht="16.95" customHeight="1" x14ac:dyDescent="0.25"/>
    <row r="79" s="79" customFormat="1" ht="16.95" customHeight="1" x14ac:dyDescent="0.25"/>
    <row r="80" s="79" customFormat="1" ht="16.95" customHeight="1" x14ac:dyDescent="0.25"/>
    <row r="81" s="79" customFormat="1" ht="16.95" customHeight="1" x14ac:dyDescent="0.25"/>
    <row r="82" s="79" customFormat="1" ht="16.95" customHeight="1" x14ac:dyDescent="0.25"/>
    <row r="83" s="79" customFormat="1" ht="16.95" customHeight="1" x14ac:dyDescent="0.25"/>
    <row r="84" s="79" customFormat="1" ht="16.95" customHeight="1" x14ac:dyDescent="0.25"/>
    <row r="85" s="79" customFormat="1" ht="16.95" customHeight="1" x14ac:dyDescent="0.25"/>
    <row r="86" s="79" customFormat="1" ht="16.95" customHeight="1" x14ac:dyDescent="0.25"/>
    <row r="87" s="79" customFormat="1" ht="16.95" customHeight="1" x14ac:dyDescent="0.25"/>
    <row r="88" s="79" customFormat="1" ht="16.95" customHeight="1" x14ac:dyDescent="0.25"/>
    <row r="89" s="79" customFormat="1" ht="16.95" customHeight="1" x14ac:dyDescent="0.25"/>
    <row r="90" s="79" customFormat="1" ht="16.95" customHeight="1" x14ac:dyDescent="0.25"/>
    <row r="91" s="79" customFormat="1" ht="16.95" customHeight="1" x14ac:dyDescent="0.25"/>
    <row r="92" s="79" customFormat="1" ht="16.95" customHeight="1" x14ac:dyDescent="0.25"/>
    <row r="93" s="79" customFormat="1" ht="16.95" customHeight="1" x14ac:dyDescent="0.25"/>
    <row r="94" s="79" customFormat="1" ht="16.95" customHeight="1" x14ac:dyDescent="0.25"/>
    <row r="95" s="79" customFormat="1" ht="16.95" customHeight="1" x14ac:dyDescent="0.25"/>
    <row r="96" s="79" customFormat="1" ht="16.95" customHeight="1" x14ac:dyDescent="0.25"/>
    <row r="97" s="79" customFormat="1" ht="16.95" customHeight="1" x14ac:dyDescent="0.25"/>
    <row r="98" s="79" customFormat="1" ht="16.95" customHeight="1" x14ac:dyDescent="0.25"/>
    <row r="99" s="79" customFormat="1" ht="16.95" customHeight="1" x14ac:dyDescent="0.25"/>
    <row r="100" s="79" customFormat="1" ht="16.95" customHeight="1" x14ac:dyDescent="0.25"/>
    <row r="101" s="79" customFormat="1" ht="16.95" customHeight="1" x14ac:dyDescent="0.25"/>
    <row r="102" s="79" customFormat="1" ht="16.95" customHeight="1" x14ac:dyDescent="0.25"/>
    <row r="103" s="79" customFormat="1" ht="16.95" customHeight="1" x14ac:dyDescent="0.25"/>
    <row r="104" s="79" customFormat="1" ht="16.95" customHeight="1" x14ac:dyDescent="0.25"/>
    <row r="105" s="79" customFormat="1" ht="16.95" customHeight="1" x14ac:dyDescent="0.25"/>
    <row r="106" s="79" customFormat="1" ht="16.95" customHeight="1" x14ac:dyDescent="0.25"/>
    <row r="107" s="79" customFormat="1" ht="16.95" customHeight="1" x14ac:dyDescent="0.25"/>
    <row r="108" s="79" customFormat="1" ht="16.95" customHeight="1" x14ac:dyDescent="0.25"/>
    <row r="109" s="79" customFormat="1" ht="16.95" customHeight="1" x14ac:dyDescent="0.25"/>
    <row r="110" s="79" customFormat="1" ht="16.95" customHeight="1" x14ac:dyDescent="0.25"/>
    <row r="111" s="79" customFormat="1" ht="16.95" customHeight="1" x14ac:dyDescent="0.25"/>
    <row r="112" s="79" customFormat="1" ht="16.95" customHeight="1" x14ac:dyDescent="0.25"/>
    <row r="113" s="79" customFormat="1" ht="16.95" customHeight="1" x14ac:dyDescent="0.25"/>
    <row r="114" s="79" customFormat="1" ht="16.95" customHeight="1" x14ac:dyDescent="0.25"/>
    <row r="115" s="79" customFormat="1" ht="16.95" customHeight="1" x14ac:dyDescent="0.25"/>
    <row r="116" s="79" customFormat="1" ht="16.95" customHeight="1" x14ac:dyDescent="0.25"/>
    <row r="117" s="79" customFormat="1" ht="16.95" customHeight="1" x14ac:dyDescent="0.25"/>
    <row r="118" s="79" customFormat="1" ht="16.95" customHeight="1" x14ac:dyDescent="0.25"/>
    <row r="119" s="79" customFormat="1" ht="16.95" customHeight="1" x14ac:dyDescent="0.25"/>
    <row r="120" s="79" customFormat="1" ht="16.95" customHeight="1" x14ac:dyDescent="0.25"/>
    <row r="121" s="79" customFormat="1" ht="16.95" customHeight="1" x14ac:dyDescent="0.25"/>
    <row r="122" s="79" customFormat="1" ht="16.95" customHeight="1" x14ac:dyDescent="0.25"/>
    <row r="123" s="79" customFormat="1" ht="16.95" customHeight="1" x14ac:dyDescent="0.25"/>
    <row r="124" s="79" customFormat="1" ht="16.95" customHeight="1" x14ac:dyDescent="0.25"/>
    <row r="125" s="79" customFormat="1" ht="16.95" customHeight="1" x14ac:dyDescent="0.25"/>
    <row r="126" s="79" customFormat="1" ht="16.95" customHeight="1" x14ac:dyDescent="0.25"/>
    <row r="127" s="79" customFormat="1" ht="16.95" customHeight="1" x14ac:dyDescent="0.25"/>
    <row r="128" s="79" customFormat="1" ht="16.95" customHeight="1" x14ac:dyDescent="0.25"/>
    <row r="129" s="79" customFormat="1" ht="16.95" customHeight="1" x14ac:dyDescent="0.25"/>
    <row r="130" s="79" customFormat="1" ht="16.95" customHeight="1" x14ac:dyDescent="0.25"/>
    <row r="131" s="79" customFormat="1" ht="16.95" customHeight="1" x14ac:dyDescent="0.25"/>
    <row r="132" s="79" customFormat="1" ht="16.95" customHeight="1" x14ac:dyDescent="0.25"/>
    <row r="133" s="79" customFormat="1" ht="16.95" customHeight="1" x14ac:dyDescent="0.25"/>
    <row r="134" s="79" customFormat="1" ht="16.95" customHeight="1" x14ac:dyDescent="0.25"/>
    <row r="135" s="79" customFormat="1" ht="16.95" customHeight="1" x14ac:dyDescent="0.25"/>
    <row r="136" s="79" customFormat="1" ht="16.95" customHeight="1" x14ac:dyDescent="0.25"/>
    <row r="137" s="79" customFormat="1" ht="16.95" customHeight="1" x14ac:dyDescent="0.25"/>
    <row r="138" s="79" customFormat="1" ht="16.95" customHeight="1" x14ac:dyDescent="0.25"/>
    <row r="139" s="79" customFormat="1" ht="16.95" customHeight="1" x14ac:dyDescent="0.25"/>
    <row r="140" s="79" customFormat="1" ht="16.95" customHeight="1" x14ac:dyDescent="0.25"/>
    <row r="141" s="79" customFormat="1" ht="16.95" customHeight="1" x14ac:dyDescent="0.25"/>
    <row r="142" s="79" customFormat="1" ht="16.95" customHeight="1" x14ac:dyDescent="0.25"/>
    <row r="143" s="79" customFormat="1" ht="16.95" customHeight="1" x14ac:dyDescent="0.25"/>
    <row r="144" s="79" customFormat="1" ht="16.95" customHeight="1" x14ac:dyDescent="0.25"/>
    <row r="145" s="79" customFormat="1" ht="16.95" customHeight="1" x14ac:dyDescent="0.25"/>
    <row r="146" s="79" customFormat="1" ht="16.95" customHeight="1" x14ac:dyDescent="0.25"/>
    <row r="147" s="79" customFormat="1" ht="16.95" customHeight="1" x14ac:dyDescent="0.25"/>
    <row r="148" s="79" customFormat="1" ht="16.95" customHeight="1" x14ac:dyDescent="0.25"/>
    <row r="149" s="79" customFormat="1" ht="16.95" customHeight="1" x14ac:dyDescent="0.25"/>
    <row r="150" s="79" customFormat="1" ht="16.95" customHeight="1" x14ac:dyDescent="0.25"/>
    <row r="151" s="79" customFormat="1" ht="16.95" customHeight="1" x14ac:dyDescent="0.25"/>
    <row r="152" s="79" customFormat="1" ht="16.95" customHeight="1" x14ac:dyDescent="0.25"/>
    <row r="153" s="79" customFormat="1" ht="16.95" customHeight="1" x14ac:dyDescent="0.25"/>
    <row r="154" s="79" customFormat="1" ht="16.95" customHeight="1" x14ac:dyDescent="0.25"/>
    <row r="155" s="79" customFormat="1" ht="16.95" customHeight="1" x14ac:dyDescent="0.25"/>
    <row r="156" s="79" customFormat="1" ht="16.95" customHeight="1" x14ac:dyDescent="0.25"/>
    <row r="157" s="79" customFormat="1" ht="16.95" customHeight="1" x14ac:dyDescent="0.25"/>
    <row r="158" s="79" customFormat="1" ht="16.95" customHeight="1" x14ac:dyDescent="0.25"/>
    <row r="159" s="79" customFormat="1" ht="16.95" customHeight="1" x14ac:dyDescent="0.25"/>
    <row r="160" s="79" customFormat="1" ht="16.95" customHeight="1" x14ac:dyDescent="0.25"/>
    <row r="161" s="79" customFormat="1" ht="16.95" customHeight="1" x14ac:dyDescent="0.25"/>
    <row r="162" s="79" customFormat="1" ht="16.95" customHeight="1" x14ac:dyDescent="0.25"/>
    <row r="163" s="79" customFormat="1" ht="16.95" customHeight="1" x14ac:dyDescent="0.25"/>
    <row r="164" s="79" customFormat="1" ht="16.95" customHeight="1" x14ac:dyDescent="0.25"/>
    <row r="165" s="79" customFormat="1" ht="16.95" customHeight="1" x14ac:dyDescent="0.25"/>
    <row r="166" s="79" customFormat="1" ht="16.95" customHeight="1" x14ac:dyDescent="0.25"/>
  </sheetData>
  <mergeCells count="4">
    <mergeCell ref="D3:O3"/>
    <mergeCell ref="C5:C6"/>
    <mergeCell ref="D5:O5"/>
    <mergeCell ref="D10:E10"/>
  </mergeCells>
  <conditionalFormatting sqref="D8">
    <cfRule type="expression" dxfId="0" priority="1">
      <formula>D7="Férias Gozadas"</formula>
    </cfRule>
  </conditionalFormatting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F6B4-A146-40C1-B886-FB68018AE858}">
  <sheetPr codeName="Planilha11"/>
  <dimension ref="A1"/>
  <sheetViews>
    <sheetView workbookViewId="0">
      <selection activeCell="S14" sqref="S14"/>
    </sheetView>
  </sheetViews>
  <sheetFormatPr defaultRowHeight="13.2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/>
  <dimension ref="A9:A11"/>
  <sheetViews>
    <sheetView topLeftCell="G7" workbookViewId="0">
      <selection activeCell="K10" sqref="K10"/>
    </sheetView>
  </sheetViews>
  <sheetFormatPr defaultRowHeight="13.2" x14ac:dyDescent="0.25"/>
  <cols>
    <col min="2" max="22" width="29" customWidth="1"/>
  </cols>
  <sheetData>
    <row r="9" ht="148.5" customHeight="1" x14ac:dyDescent="0.25"/>
    <row r="10" ht="120.75" customHeight="1" x14ac:dyDescent="0.25"/>
    <row r="11" ht="141.75" customHeight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K20"/>
  <sheetViews>
    <sheetView workbookViewId="0">
      <selection activeCell="A16" sqref="A16:K16"/>
    </sheetView>
  </sheetViews>
  <sheetFormatPr defaultRowHeight="13.2" x14ac:dyDescent="0.25"/>
  <cols>
    <col min="1" max="1" width="32.44140625" customWidth="1"/>
    <col min="2" max="2" width="12.6640625" customWidth="1"/>
    <col min="3" max="3" width="10.6640625" bestFit="1" customWidth="1"/>
    <col min="4" max="4" width="18.5546875" customWidth="1"/>
    <col min="5" max="5" width="20.33203125" customWidth="1"/>
    <col min="6" max="6" width="17.5546875" customWidth="1"/>
    <col min="7" max="7" width="16.88671875" customWidth="1"/>
    <col min="8" max="8" width="17.5546875" customWidth="1"/>
    <col min="9" max="9" width="15.109375" customWidth="1"/>
    <col min="10" max="10" width="14" customWidth="1"/>
    <col min="11" max="11" width="15" bestFit="1" customWidth="1"/>
    <col min="12" max="12" width="11.44140625" bestFit="1" customWidth="1"/>
  </cols>
  <sheetData>
    <row r="1" spans="1:11" x14ac:dyDescent="0.25">
      <c r="A1" s="3" t="s">
        <v>2</v>
      </c>
      <c r="B1" s="4">
        <f ca="1">TODAY()</f>
        <v>46091</v>
      </c>
      <c r="K1" s="6"/>
    </row>
    <row r="3" spans="1:11" ht="13.8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" thickBot="1" x14ac:dyDescent="0.4">
      <c r="A4" s="13" t="s">
        <v>5</v>
      </c>
      <c r="B4" s="173" t="s">
        <v>16</v>
      </c>
      <c r="C4" s="173"/>
      <c r="D4" s="13" t="s">
        <v>15</v>
      </c>
      <c r="E4" s="173" t="s">
        <v>17</v>
      </c>
      <c r="F4" s="173"/>
      <c r="G4" s="14" t="s">
        <v>0</v>
      </c>
      <c r="H4" s="17" t="s">
        <v>18</v>
      </c>
      <c r="I4" s="17" t="s">
        <v>22</v>
      </c>
      <c r="J4" s="17" t="s">
        <v>19</v>
      </c>
      <c r="K4" s="14" t="s">
        <v>20</v>
      </c>
    </row>
    <row r="5" spans="1:11" ht="14.4" x14ac:dyDescent="0.3">
      <c r="A5" s="12" t="s">
        <v>23</v>
      </c>
      <c r="B5" s="8">
        <v>41411</v>
      </c>
      <c r="C5" s="8">
        <v>41775</v>
      </c>
      <c r="D5" s="7">
        <f>C5+336</f>
        <v>42111</v>
      </c>
      <c r="E5" s="22"/>
      <c r="F5" s="22"/>
      <c r="G5" s="16" t="str">
        <f>IF(E5="","",IF(C5&lt;D5,"Dentro do Prazo","Fora do Prazo"))</f>
        <v/>
      </c>
      <c r="H5" s="18"/>
      <c r="I5" s="18"/>
      <c r="J5" s="18" t="str">
        <f>IF(H5="","",J11(30-H5)-I5)</f>
        <v/>
      </c>
      <c r="K5" s="20"/>
    </row>
    <row r="6" spans="1:11" ht="14.4" x14ac:dyDescent="0.3">
      <c r="A6" s="11" t="s">
        <v>7</v>
      </c>
      <c r="B6" s="10">
        <v>41295</v>
      </c>
      <c r="C6" s="10">
        <v>41659</v>
      </c>
      <c r="D6" s="9">
        <f>C6+336</f>
        <v>41995</v>
      </c>
      <c r="E6" s="21"/>
      <c r="F6" s="21"/>
      <c r="G6" s="16" t="str">
        <f>IF(E6="","",IF(C6&lt;D6,"Dentro do Prazo","Fora do Prazo"))</f>
        <v/>
      </c>
      <c r="H6" s="18"/>
      <c r="I6" s="18"/>
      <c r="J6" s="18" t="str">
        <f>IF(H6="","",(30-H6)-I6)</f>
        <v/>
      </c>
      <c r="K6" s="20"/>
    </row>
    <row r="7" spans="1:11" ht="13.8" thickBot="1" x14ac:dyDescent="0.3">
      <c r="H7" s="19"/>
      <c r="I7" s="19"/>
      <c r="J7" s="19"/>
    </row>
    <row r="8" spans="1:11" ht="18" thickBot="1" x14ac:dyDescent="0.4">
      <c r="A8" s="13" t="s">
        <v>4</v>
      </c>
      <c r="B8" s="173" t="s">
        <v>1</v>
      </c>
      <c r="C8" s="173"/>
      <c r="D8" s="13" t="s">
        <v>15</v>
      </c>
      <c r="E8" s="173" t="s">
        <v>17</v>
      </c>
      <c r="F8" s="173"/>
      <c r="G8" s="15" t="s">
        <v>0</v>
      </c>
      <c r="H8" s="17" t="s">
        <v>18</v>
      </c>
      <c r="I8" s="17" t="s">
        <v>22</v>
      </c>
      <c r="J8" s="17" t="s">
        <v>19</v>
      </c>
      <c r="K8" s="14" t="s">
        <v>20</v>
      </c>
    </row>
    <row r="9" spans="1:11" ht="14.4" x14ac:dyDescent="0.3">
      <c r="A9" s="12" t="s">
        <v>8</v>
      </c>
      <c r="B9" s="8">
        <v>41334</v>
      </c>
      <c r="C9" s="8">
        <v>41698</v>
      </c>
      <c r="D9" s="7">
        <f>C9+336</f>
        <v>42034</v>
      </c>
      <c r="E9" s="22"/>
      <c r="F9" s="22"/>
      <c r="G9" s="16" t="str">
        <f>IF(E9="","",IF(C9&lt;D9,"Dentro do Prazo","Fora do Prazo"))</f>
        <v/>
      </c>
      <c r="H9" s="18"/>
      <c r="I9" s="18"/>
      <c r="J9" s="18" t="str">
        <f>IF(H9="","",(30-H9)-I9)</f>
        <v/>
      </c>
      <c r="K9" s="20"/>
    </row>
    <row r="10" spans="1:11" ht="14.4" x14ac:dyDescent="0.3">
      <c r="A10" s="11" t="s">
        <v>9</v>
      </c>
      <c r="B10" s="10">
        <v>41474</v>
      </c>
      <c r="C10" s="10">
        <v>41838</v>
      </c>
      <c r="D10" s="9">
        <f>C10+336</f>
        <v>42174</v>
      </c>
      <c r="E10" s="10"/>
      <c r="F10" s="10"/>
      <c r="G10" s="16" t="str">
        <f>IF(E10="","",IF(C10&lt;D10,"Dentro do Prazo","Fora do Prazo"))</f>
        <v/>
      </c>
      <c r="H10" s="18"/>
      <c r="I10" s="18"/>
      <c r="J10" s="18" t="str">
        <f>IF(H10="","",(30-H10)-I10)</f>
        <v/>
      </c>
      <c r="K10" s="20"/>
    </row>
    <row r="11" spans="1:11" ht="13.8" thickBot="1" x14ac:dyDescent="0.3">
      <c r="H11" s="19"/>
      <c r="I11" s="19"/>
      <c r="J11" s="19"/>
    </row>
    <row r="12" spans="1:11" ht="18" thickBot="1" x14ac:dyDescent="0.4">
      <c r="A12" s="13" t="s">
        <v>3</v>
      </c>
      <c r="B12" s="173" t="s">
        <v>1</v>
      </c>
      <c r="C12" s="173"/>
      <c r="D12" s="13" t="s">
        <v>15</v>
      </c>
      <c r="E12" s="173" t="s">
        <v>17</v>
      </c>
      <c r="F12" s="173"/>
      <c r="G12" s="15" t="s">
        <v>0</v>
      </c>
      <c r="H12" s="17" t="s">
        <v>18</v>
      </c>
      <c r="I12" s="17" t="s">
        <v>22</v>
      </c>
      <c r="J12" s="17" t="s">
        <v>19</v>
      </c>
      <c r="K12" s="14" t="s">
        <v>20</v>
      </c>
    </row>
    <row r="13" spans="1:11" ht="14.4" x14ac:dyDescent="0.3">
      <c r="A13" s="12" t="s">
        <v>10</v>
      </c>
      <c r="B13" s="8">
        <v>41396</v>
      </c>
      <c r="C13" s="8">
        <v>41760</v>
      </c>
      <c r="D13" s="7">
        <f>C13+336</f>
        <v>42096</v>
      </c>
      <c r="E13" s="22"/>
      <c r="F13" s="22"/>
      <c r="G13" s="16" t="str">
        <f>IF(E13="","",IF(C13&lt;D13,"Dentro do Prazo","Fora do Prazo"))</f>
        <v/>
      </c>
      <c r="H13" s="18"/>
      <c r="I13" s="18"/>
      <c r="J13" s="18" t="str">
        <f>IF(H13="","",(30-H13)-I13)</f>
        <v/>
      </c>
      <c r="K13" s="20"/>
    </row>
    <row r="14" spans="1:11" ht="14.4" x14ac:dyDescent="0.3">
      <c r="A14" s="11" t="s">
        <v>11</v>
      </c>
      <c r="B14" s="10">
        <v>41275</v>
      </c>
      <c r="C14" s="10">
        <v>41639</v>
      </c>
      <c r="D14" s="9">
        <f>C14+336</f>
        <v>41975</v>
      </c>
      <c r="E14" s="10"/>
      <c r="F14" s="10"/>
      <c r="G14" s="16" t="str">
        <f>IF(E14="","",IF(C14&lt;D14,"Dentro do Prazo","Fora do Prazo"))</f>
        <v/>
      </c>
      <c r="H14" s="18"/>
      <c r="I14" s="18"/>
      <c r="J14" s="18" t="str">
        <f>IF(H14="","",(30-H14)-I14)</f>
        <v/>
      </c>
      <c r="K14" s="20"/>
    </row>
    <row r="15" spans="1:11" ht="14.4" x14ac:dyDescent="0.3">
      <c r="A15" s="11" t="s">
        <v>12</v>
      </c>
      <c r="B15" s="10">
        <v>41521</v>
      </c>
      <c r="C15" s="10">
        <v>41885</v>
      </c>
      <c r="D15" s="9">
        <f>C15+336</f>
        <v>42221</v>
      </c>
      <c r="E15" s="10"/>
      <c r="F15" s="10"/>
      <c r="G15" s="16" t="str">
        <f>IF(E15="","",IF(C15&lt;D15,"Dentro do Prazo","Fora do Prazo"))</f>
        <v/>
      </c>
      <c r="H15" s="18"/>
      <c r="I15" s="18"/>
      <c r="J15" s="18" t="str">
        <f>IF(H15="","",(30-H15)-I15)</f>
        <v/>
      </c>
      <c r="K15" s="20"/>
    </row>
    <row r="16" spans="1:11" ht="14.4" x14ac:dyDescent="0.3">
      <c r="A16" s="11" t="s">
        <v>13</v>
      </c>
      <c r="B16" s="10">
        <v>41487</v>
      </c>
      <c r="C16" s="10">
        <v>41851</v>
      </c>
      <c r="D16" s="9">
        <f>C16+336</f>
        <v>42187</v>
      </c>
      <c r="E16" s="10"/>
      <c r="F16" s="10"/>
      <c r="G16" s="16" t="str">
        <f>IF(E16="","",IF(C16&lt;D16,"Dentro do Prazo","Fora do Prazo"))</f>
        <v/>
      </c>
      <c r="H16" s="18"/>
      <c r="I16" s="18"/>
      <c r="J16" s="18" t="str">
        <f>IF(H16="","",(30-H16)-I16)</f>
        <v/>
      </c>
      <c r="K16" s="20"/>
    </row>
    <row r="17" spans="1:11" ht="13.8" thickBot="1" x14ac:dyDescent="0.3">
      <c r="H17" s="19"/>
      <c r="I17" s="19"/>
      <c r="J17" s="19"/>
    </row>
    <row r="18" spans="1:11" ht="18" thickBot="1" x14ac:dyDescent="0.4">
      <c r="A18" s="13" t="s">
        <v>6</v>
      </c>
      <c r="B18" s="173" t="s">
        <v>1</v>
      </c>
      <c r="C18" s="173"/>
      <c r="D18" s="13" t="s">
        <v>15</v>
      </c>
      <c r="E18" s="173" t="s">
        <v>17</v>
      </c>
      <c r="F18" s="173"/>
      <c r="G18" s="15" t="s">
        <v>0</v>
      </c>
      <c r="H18" s="17" t="s">
        <v>18</v>
      </c>
      <c r="I18" s="17" t="s">
        <v>22</v>
      </c>
      <c r="J18" s="17" t="s">
        <v>19</v>
      </c>
      <c r="K18" s="14" t="s">
        <v>20</v>
      </c>
    </row>
    <row r="19" spans="1:11" ht="14.4" x14ac:dyDescent="0.3">
      <c r="A19" s="12" t="s">
        <v>14</v>
      </c>
      <c r="B19" s="8">
        <v>41518</v>
      </c>
      <c r="C19" s="8">
        <v>41882</v>
      </c>
      <c r="D19" s="7">
        <f>C19+336</f>
        <v>42218</v>
      </c>
      <c r="E19" s="8"/>
      <c r="F19" s="8"/>
      <c r="G19" s="16" t="str">
        <f>IF(E19="","",IF(C19&lt;D19,"Dentro do Prazo","Fora do Prazo"))</f>
        <v/>
      </c>
      <c r="H19" s="18"/>
      <c r="I19" s="18"/>
      <c r="J19" s="18"/>
      <c r="K19" s="20"/>
    </row>
    <row r="20" spans="1:11" ht="14.4" x14ac:dyDescent="0.3">
      <c r="A20" s="12" t="s">
        <v>44</v>
      </c>
      <c r="B20" s="8">
        <v>41548</v>
      </c>
      <c r="C20" s="8">
        <v>41912</v>
      </c>
      <c r="D20" s="7">
        <f>C20+336</f>
        <v>42248</v>
      </c>
      <c r="E20" s="8"/>
      <c r="F20" s="8"/>
      <c r="G20" s="16" t="str">
        <f>IF(E20="","",IF(C20&lt;D20,"Dentro do Prazo","Fora do Prazo"))</f>
        <v/>
      </c>
      <c r="H20" s="18"/>
      <c r="I20" s="18"/>
      <c r="J20" s="18" t="str">
        <f>IF(H20="","",(30-H20)-I20)</f>
        <v/>
      </c>
      <c r="K20" s="20"/>
    </row>
  </sheetData>
  <mergeCells count="8">
    <mergeCell ref="B18:C18"/>
    <mergeCell ref="E18:F18"/>
    <mergeCell ref="B4:C4"/>
    <mergeCell ref="E4:F4"/>
    <mergeCell ref="B8:C8"/>
    <mergeCell ref="E8:F8"/>
    <mergeCell ref="B12:C12"/>
    <mergeCell ref="E12:F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L3"/>
  <sheetViews>
    <sheetView workbookViewId="0">
      <selection activeCell="E10" sqref="E10"/>
    </sheetView>
  </sheetViews>
  <sheetFormatPr defaultRowHeight="13.2" x14ac:dyDescent="0.25"/>
  <cols>
    <col min="2" max="2" width="11.6640625" bestFit="1" customWidth="1"/>
    <col min="3" max="3" width="10.5546875" bestFit="1" customWidth="1"/>
    <col min="5" max="5" width="13.44140625" bestFit="1" customWidth="1"/>
    <col min="8" max="8" width="10.109375" bestFit="1" customWidth="1"/>
    <col min="9" max="9" width="11.44140625" bestFit="1" customWidth="1"/>
    <col min="10" max="10" width="11" customWidth="1"/>
    <col min="11" max="11" width="11.88671875" bestFit="1" customWidth="1"/>
  </cols>
  <sheetData>
    <row r="1" spans="1:12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</row>
    <row r="2" spans="1:12" x14ac:dyDescent="0.25">
      <c r="A2" t="s">
        <v>36</v>
      </c>
      <c r="C2" t="s">
        <v>38</v>
      </c>
      <c r="E2" t="s">
        <v>39</v>
      </c>
      <c r="G2" t="s">
        <v>41</v>
      </c>
      <c r="H2" t="s">
        <v>42</v>
      </c>
      <c r="I2" t="s">
        <v>43</v>
      </c>
      <c r="J2" t="s">
        <v>45</v>
      </c>
    </row>
    <row r="3" spans="1:12" x14ac:dyDescent="0.25">
      <c r="A3" t="s">
        <v>37</v>
      </c>
      <c r="E3" t="s">
        <v>40</v>
      </c>
      <c r="I3" t="s">
        <v>46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A1:AB60"/>
  <sheetViews>
    <sheetView showGridLines="0" workbookViewId="0">
      <selection activeCell="E10" sqref="E10"/>
    </sheetView>
  </sheetViews>
  <sheetFormatPr defaultRowHeight="13.2" x14ac:dyDescent="0.25"/>
  <cols>
    <col min="1" max="1" width="5.109375" customWidth="1"/>
    <col min="2" max="2" width="29.33203125" customWidth="1"/>
    <col min="3" max="3" width="9" customWidth="1"/>
    <col min="4" max="9" width="14.6640625" customWidth="1"/>
    <col min="10" max="10" width="14" customWidth="1"/>
    <col min="11" max="11" width="14.6640625" customWidth="1"/>
    <col min="12" max="12" width="13.5546875" customWidth="1"/>
    <col min="13" max="13" width="13.33203125" customWidth="1"/>
  </cols>
  <sheetData>
    <row r="1" spans="1:28" x14ac:dyDescent="0.25">
      <c r="A1" s="68"/>
      <c r="B1" s="68"/>
      <c r="C1" s="68"/>
      <c r="D1" s="68"/>
      <c r="E1" s="178" t="s">
        <v>60</v>
      </c>
      <c r="F1" s="178"/>
      <c r="G1" s="178"/>
      <c r="H1" s="178"/>
      <c r="I1" s="178"/>
      <c r="J1" s="17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x14ac:dyDescent="0.25">
      <c r="A2" s="68"/>
      <c r="B2" s="68"/>
      <c r="C2" s="68"/>
      <c r="D2" s="68"/>
      <c r="E2" s="178"/>
      <c r="F2" s="178"/>
      <c r="G2" s="178"/>
      <c r="H2" s="178"/>
      <c r="I2" s="178"/>
      <c r="J2" s="17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x14ac:dyDescent="0.25">
      <c r="A3" s="68"/>
      <c r="B3" s="68"/>
      <c r="C3" s="68"/>
      <c r="D3" s="68"/>
      <c r="E3" s="178"/>
      <c r="F3" s="178"/>
      <c r="G3" s="178"/>
      <c r="H3" s="178"/>
      <c r="I3" s="178"/>
      <c r="J3" s="17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9" spans="1:28" ht="13.8" thickBot="1" x14ac:dyDescent="0.3"/>
    <row r="10" spans="1:28" ht="14.4" thickTop="1" thickBot="1" x14ac:dyDescent="0.3">
      <c r="B10" s="53" t="s">
        <v>53</v>
      </c>
      <c r="C10" s="54" t="s">
        <v>55</v>
      </c>
      <c r="D10" s="176" t="s">
        <v>16</v>
      </c>
      <c r="E10" s="176"/>
      <c r="F10" s="54" t="s">
        <v>15</v>
      </c>
      <c r="G10" s="176" t="s">
        <v>17</v>
      </c>
      <c r="H10" s="176"/>
      <c r="I10" s="54" t="s">
        <v>0</v>
      </c>
      <c r="J10" s="54" t="s">
        <v>18</v>
      </c>
      <c r="K10" s="54" t="s">
        <v>22</v>
      </c>
      <c r="L10" s="54" t="s">
        <v>19</v>
      </c>
      <c r="M10" s="54" t="s">
        <v>20</v>
      </c>
    </row>
    <row r="11" spans="1:28" ht="15.6" thickTop="1" x14ac:dyDescent="0.25">
      <c r="B11" s="71" t="e">
        <f ca="1">OFFSET(BANCODEDADOS!$Q$6,BANCODEDADOS!$A$1,0)</f>
        <v>#VALUE!</v>
      </c>
      <c r="C11" s="65">
        <v>2010</v>
      </c>
      <c r="D11" s="62">
        <f>IF(BANCODEDADOS!$A$1=1,BANCODEDADOS!D86,IF(BANCODEDADOS!$A$1=2,BANCODEDADOS!D70,IF(BANCODEDADOS!$A$1=3,BANCODEDADOS!D6,IF(BANCODEDADOS!$A$1=4,BANCODEDADOS!D22,IF(BANCODEDADOS!$A$1=5,BANCODEDADOS!D134,IF(BANCODEDADOS!$A$1=6,BANCODEDADOS!D54,IF(BANCODEDADOS!$A$1=7,BANCODEDADOS!D38,IF(BANCODEDADOS!$A$1=8,BANCODEDADOS!D102,IF(BANCODEDADOS!$A$1=9,BANCODEDADOS!D118,IF(BANCODEDADOS!$A$1=10,BANCODEDADOS!D150,BANCODEDADOS!D22))))))))))</f>
        <v>0</v>
      </c>
      <c r="E11" s="62">
        <f>IF(BANCODEDADOS!$A$1=1,BANCODEDADOS!E86,IF(BANCODEDADOS!$A$1=2,BANCODEDADOS!E70,IF(BANCODEDADOS!$A$1=3,BANCODEDADOS!E6,IF(BANCODEDADOS!$A$1=4,BANCODEDADOS!E22,IF(BANCODEDADOS!$A$1=5,BANCODEDADOS!E134,IF(BANCODEDADOS!$A$1=6,BANCODEDADOS!E54,IF(BANCODEDADOS!$A$1=7,BANCODEDADOS!E38,IF(BANCODEDADOS!$A$1=8,BANCODEDADOS!E102,IF(BANCODEDADOS!$A$1=9,BANCODEDADOS!E118,IF(BANCODEDADOS!$A$1=10,BANCODEDADOS!E150,BANCODEDADOS!E22))))))))))</f>
        <v>0</v>
      </c>
      <c r="F11" s="62" t="str">
        <f>IF(E11=0,"",IF(E11="","",E11+336))</f>
        <v/>
      </c>
      <c r="G11" s="62">
        <f>IF(BANCODEDADOS!$A$1=1,BANCODEDADOS!G86,IF(BANCODEDADOS!$A$1=2,BANCODEDADOS!G70,IF(BANCODEDADOS!$A$1=3,BANCODEDADOS!G6,IF(BANCODEDADOS!$A$1=4,BANCODEDADOS!G22,IF(BANCODEDADOS!$A$1=5,BANCODEDADOS!G134,IF(BANCODEDADOS!$A$1=6,BANCODEDADOS!G54,IF(BANCODEDADOS!$A$1=7,BANCODEDADOS!G38,IF(BANCODEDADOS!$A$1=8,BANCODEDADOS!G102,IF(BANCODEDADOS!$A$1=9,BANCODEDADOS!G118,IF(BANCODEDADOS!$A$1=10,BANCODEDADOS!G150,BANCODEDADOS!G22))))))))))</f>
        <v>0</v>
      </c>
      <c r="H11" s="62">
        <f>IF(BANCODEDADOS!$A$1=1,BANCODEDADOS!H86,IF(BANCODEDADOS!$A$1=2,BANCODEDADOS!H70,IF(BANCODEDADOS!$A$1=3,BANCODEDADOS!H6,IF(BANCODEDADOS!$A$1=4,BANCODEDADOS!H22,IF(BANCODEDADOS!$A$1=5,BANCODEDADOS!H134,IF(BANCODEDADOS!$A$1=6,BANCODEDADOS!H54,IF(BANCODEDADOS!$A$1=7,BANCODEDADOS!H38,IF(BANCODEDADOS!$A$1=8,BANCODEDADOS!H102,IF(BANCODEDADOS!$A$1=9,BANCODEDADOS!H118,IF(BANCODEDADOS!$A$1=10,BANCODEDADOS!H150,BANCODEDADOS!H22))))))))))</f>
        <v>0</v>
      </c>
      <c r="I11" s="60" t="str">
        <f>IF(H11=0,"",IF(H11="","",IF(G11&lt;F11,"Dentro do Prazo","Fora do Prazo")))</f>
        <v/>
      </c>
      <c r="J11" s="60">
        <f>IF(BANCODEDADOS!$A$1=1,BANCODEDADOS!J86,IF(BANCODEDADOS!$A$1=2,BANCODEDADOS!J70,IF(BANCODEDADOS!$A$1=3,BANCODEDADOS!J6,IF(BANCODEDADOS!$A$1=4,BANCODEDADOS!J22,IF(BANCODEDADOS!$A$1=5,BANCODEDADOS!J134,IF(BANCODEDADOS!$A$1=6,BANCODEDADOS!J54,IF(BANCODEDADOS!$A$1=7,BANCODEDADOS!J38,IF(BANCODEDADOS!$A$1=8,BANCODEDADOS!J102,IF(BANCODEDADOS!$A$1=9,BANCODEDADOS!J118,IF(BANCODEDADOS!$A$1=10,BANCODEDADOS!J150,BANCODEDADOS!J22))))))))))</f>
        <v>0</v>
      </c>
      <c r="K11" s="60" t="str">
        <f>IF(J11=0,"",IF(BANCODEDADOS!$A$1=1,BANCODEDADOS!K86,IF(BANCODEDADOS!$A$1=2,BANCODEDADOS!K70,IF(BANCODEDADOS!$A$1=3,BANCODEDADOS!K6,IF(BANCODEDADOS!$A$1=4,BANCODEDADOS!K22,IF(BANCODEDADOS!$A$1=5,BANCODEDADOS!K134,IF(BANCODEDADOS!$A$1=6,BANCODEDADOS!K54,IF(BANCODEDADOS!$A$1=7,BANCODEDADOS!K38,IF(BANCODEDADOS!$A$1=8,BANCODEDADOS!K102,IF(BANCODEDADOS!$A$1=9,BANCODEDADOS!K118,IF(BANCODEDADOS!$A$1=10,BANCODEDADOS!K150,BANCODEDADOS!K22)))))))))))</f>
        <v/>
      </c>
      <c r="L11" s="57" t="str">
        <f>IFERROR(IF(J11="","",30-(J11+K11)),"")</f>
        <v/>
      </c>
      <c r="M11" s="63">
        <f>IF(BANCODEDADOS!$A$1=1,BANCODEDADOS!M86,IF(BANCODEDADOS!$A$1=2,BANCODEDADOS!M70,IF(BANCODEDADOS!$A$1=3,BANCODEDADOS!M6,IF(BANCODEDADOS!$A$1=4,BANCODEDADOS!M22,IF(BANCODEDADOS!$A$1=5,BANCODEDADOS!M134,IF(BANCODEDADOS!$A$1=6,BANCODEDADOS!M54,IF(BANCODEDADOS!$A$1=7,BANCODEDADOS!M38,IF(BANCODEDADOS!$A$1=8,BANCODEDADOS!M102,IF(BANCODEDADOS!$A$1=9,BANCODEDADOS!M118,IF(BANCODEDADOS!$A$1=10,BANCODEDADOS!M150,BANCODEDADOS!M22))))))))))</f>
        <v>0</v>
      </c>
    </row>
    <row r="12" spans="1:28" x14ac:dyDescent="0.25">
      <c r="B12" s="69"/>
      <c r="C12" s="66">
        <v>2011</v>
      </c>
      <c r="D12" s="63">
        <f>IF(BANCODEDADOS!$A$1=1,BANCODEDADOS!D87,IF(BANCODEDADOS!$A$1=2,BANCODEDADOS!D71,IF(BANCODEDADOS!$A$1=3,BANCODEDADOS!D7,IF(BANCODEDADOS!$A$1=4,BANCODEDADOS!D23,IF(BANCODEDADOS!$A$1=5,BANCODEDADOS!D135,IF(BANCODEDADOS!$A$1=6,BANCODEDADOS!D55,IF(BANCODEDADOS!$A$1=7,BANCODEDADOS!D39,IF(BANCODEDADOS!$A$1=8,BANCODEDADOS!D103,IF(BANCODEDADOS!$A$1=9,BANCODEDADOS!D119,IF(BANCODEDADOS!$A$1=10,BANCODEDADOS!D151,BANCODEDADOS!D23))))))))))</f>
        <v>0</v>
      </c>
      <c r="E12" s="63">
        <f>IF(BANCODEDADOS!$A$1=1,BANCODEDADOS!E87,IF(BANCODEDADOS!$A$1=2,BANCODEDADOS!E71,IF(BANCODEDADOS!$A$1=3,BANCODEDADOS!E7,IF(BANCODEDADOS!$A$1=4,BANCODEDADOS!E23,IF(BANCODEDADOS!$A$1=5,BANCODEDADOS!E135,IF(BANCODEDADOS!$A$1=6,BANCODEDADOS!E55,IF(BANCODEDADOS!$A$1=7,BANCODEDADOS!E39,IF(BANCODEDADOS!$A$1=8,BANCODEDADOS!E103,IF(BANCODEDADOS!$A$1=9,BANCODEDADOS!E119,IF(BANCODEDADOS!$A$1=10,BANCODEDADOS!E151,BANCODEDADOS!E23))))))))))</f>
        <v>0</v>
      </c>
      <c r="F12" s="63" t="str">
        <f t="shared" ref="F12:F23" si="0">IF(E12=0,"",IF(E12="","",E12+336))</f>
        <v/>
      </c>
      <c r="G12" s="63">
        <f>IF(BANCODEDADOS!$A$1=1,BANCODEDADOS!G87,IF(BANCODEDADOS!$A$1=2,BANCODEDADOS!G71,IF(BANCODEDADOS!$A$1=3,BANCODEDADOS!G7,IF(BANCODEDADOS!$A$1=4,BANCODEDADOS!G23,IF(BANCODEDADOS!$A$1=5,BANCODEDADOS!G135,IF(BANCODEDADOS!$A$1=6,BANCODEDADOS!G55,IF(BANCODEDADOS!$A$1=7,BANCODEDADOS!G39,IF(BANCODEDADOS!$A$1=8,BANCODEDADOS!G103,IF(BANCODEDADOS!$A$1=9,BANCODEDADOS!G119,IF(BANCODEDADOS!$A$1=10,BANCODEDADOS!G151,BANCODEDADOS!G23))))))))))</f>
        <v>0</v>
      </c>
      <c r="H12" s="63">
        <f>IF(BANCODEDADOS!$A$1=1,BANCODEDADOS!H87,IF(BANCODEDADOS!$A$1=2,BANCODEDADOS!H71,IF(BANCODEDADOS!$A$1=3,BANCODEDADOS!H7,IF(BANCODEDADOS!$A$1=4,BANCODEDADOS!H23,IF(BANCODEDADOS!$A$1=5,BANCODEDADOS!H135,IF(BANCODEDADOS!$A$1=6,BANCODEDADOS!H55,IF(BANCODEDADOS!$A$1=7,BANCODEDADOS!H39,IF(BANCODEDADOS!$A$1=8,BANCODEDADOS!H103,IF(BANCODEDADOS!$A$1=9,BANCODEDADOS!H119,IF(BANCODEDADOS!$A$1=10,BANCODEDADOS!H151,BANCODEDADOS!H23))))))))))</f>
        <v>0</v>
      </c>
      <c r="I12" s="57" t="str">
        <f t="shared" ref="I12:I23" si="1">IF(H12=0,"",IF(H12="","",IF(G12&lt;F12,"Dentro do Prazo","Fora do Prazo")))</f>
        <v/>
      </c>
      <c r="J12" s="57">
        <f>IF(BANCODEDADOS!$A$1=1,BANCODEDADOS!J87,IF(BANCODEDADOS!$A$1=2,BANCODEDADOS!J71,IF(BANCODEDADOS!$A$1=3,BANCODEDADOS!J7,IF(BANCODEDADOS!$A$1=4,BANCODEDADOS!J23,IF(BANCODEDADOS!$A$1=5,BANCODEDADOS!J135,IF(BANCODEDADOS!$A$1=6,BANCODEDADOS!J55,IF(BANCODEDADOS!$A$1=7,BANCODEDADOS!J39,IF(BANCODEDADOS!$A$1=8,BANCODEDADOS!J103,IF(BANCODEDADOS!$A$1=9,BANCODEDADOS!J119,IF(BANCODEDADOS!$A$1=10,BANCODEDADOS!J151,BANCODEDADOS!J23))))))))))</f>
        <v>0</v>
      </c>
      <c r="K12" s="57" t="str">
        <f>IF(J12=0,"",IF(BANCODEDADOS!$A$1=1,BANCODEDADOS!K87,IF(BANCODEDADOS!$A$1=2,BANCODEDADOS!K71,IF(BANCODEDADOS!$A$1=3,BANCODEDADOS!K7,IF(BANCODEDADOS!$A$1=4,BANCODEDADOS!K23,IF(BANCODEDADOS!$A$1=5,BANCODEDADOS!K135,IF(BANCODEDADOS!$A$1=6,BANCODEDADOS!K55,IF(BANCODEDADOS!$A$1=7,BANCODEDADOS!K39,IF(BANCODEDADOS!$A$1=8,BANCODEDADOS!K103,IF(BANCODEDADOS!$A$1=9,BANCODEDADOS!K119,IF(BANCODEDADOS!$A$1=10,BANCODEDADOS!K151,BANCODEDADOS!K23)))))))))))</f>
        <v/>
      </c>
      <c r="L12" s="57" t="str">
        <f>IFERROR(IF(J12="","",30-(J12+K12)),"")</f>
        <v/>
      </c>
      <c r="M12" s="63">
        <f>IF(BANCODEDADOS!$A$1=1,BANCODEDADOS!M87,IF(BANCODEDADOS!$A$1=2,BANCODEDADOS!M71,IF(BANCODEDADOS!$A$1=3,BANCODEDADOS!M7,IF(BANCODEDADOS!$A$1=4,BANCODEDADOS!M23,IF(BANCODEDADOS!$A$1=5,BANCODEDADOS!M135,IF(BANCODEDADOS!$A$1=6,BANCODEDADOS!M55,IF(BANCODEDADOS!$A$1=7,BANCODEDADOS!M39,IF(BANCODEDADOS!$A$1=8,BANCODEDADOS!M103,IF(BANCODEDADOS!$A$1=9,BANCODEDADOS!M119,IF(BANCODEDADOS!$A$1=10,BANCODEDADOS!M151,BANCODEDADOS!M23))))))))))</f>
        <v>0</v>
      </c>
    </row>
    <row r="13" spans="1:28" ht="12.75" customHeight="1" x14ac:dyDescent="0.25">
      <c r="B13" s="177"/>
      <c r="C13" s="66">
        <v>2012</v>
      </c>
      <c r="D13" s="63">
        <f>IF(BANCODEDADOS!$A$1=1,BANCODEDADOS!D88,IF(BANCODEDADOS!$A$1=2,BANCODEDADOS!D72,IF(BANCODEDADOS!$A$1=3,BANCODEDADOS!D8,IF(BANCODEDADOS!$A$1=4,BANCODEDADOS!D24,IF(BANCODEDADOS!$A$1=5,BANCODEDADOS!D136,IF(BANCODEDADOS!$A$1=6,BANCODEDADOS!D56,IF(BANCODEDADOS!$A$1=7,BANCODEDADOS!D40,IF(BANCODEDADOS!$A$1=8,BANCODEDADOS!D104,IF(BANCODEDADOS!$A$1=9,BANCODEDADOS!D120,IF(BANCODEDADOS!$A$1=10,BANCODEDADOS!D152,BANCODEDADOS!D24))))))))))</f>
        <v>0</v>
      </c>
      <c r="E13" s="63">
        <f>IF(BANCODEDADOS!$A$1=1,BANCODEDADOS!E88,IF(BANCODEDADOS!$A$1=2,BANCODEDADOS!E72,IF(BANCODEDADOS!$A$1=3,BANCODEDADOS!E8,IF(BANCODEDADOS!$A$1=4,BANCODEDADOS!E24,IF(BANCODEDADOS!$A$1=5,BANCODEDADOS!E136,IF(BANCODEDADOS!$A$1=6,BANCODEDADOS!E56,IF(BANCODEDADOS!$A$1=7,BANCODEDADOS!E40,IF(BANCODEDADOS!$A$1=8,BANCODEDADOS!E104,IF(BANCODEDADOS!$A$1=9,BANCODEDADOS!E120,IF(BANCODEDADOS!$A$1=10,BANCODEDADOS!E152,BANCODEDADOS!E24))))))))))</f>
        <v>0</v>
      </c>
      <c r="F13" s="63" t="str">
        <f t="shared" si="0"/>
        <v/>
      </c>
      <c r="G13" s="63">
        <f>IF(BANCODEDADOS!$A$1=1,BANCODEDADOS!G88,IF(BANCODEDADOS!$A$1=2,BANCODEDADOS!G72,IF(BANCODEDADOS!$A$1=3,BANCODEDADOS!G8,IF(BANCODEDADOS!$A$1=4,BANCODEDADOS!G24,IF(BANCODEDADOS!$A$1=5,BANCODEDADOS!G136,IF(BANCODEDADOS!$A$1=6,BANCODEDADOS!G56,IF(BANCODEDADOS!$A$1=7,BANCODEDADOS!G40,IF(BANCODEDADOS!$A$1=8,BANCODEDADOS!G104,IF(BANCODEDADOS!$A$1=9,BANCODEDADOS!G120,IF(BANCODEDADOS!$A$1=10,BANCODEDADOS!G152,BANCODEDADOS!G24))))))))))</f>
        <v>0</v>
      </c>
      <c r="H13" s="63">
        <f>IF(BANCODEDADOS!$A$1=1,BANCODEDADOS!H88,IF(BANCODEDADOS!$A$1=2,BANCODEDADOS!H72,IF(BANCODEDADOS!$A$1=3,BANCODEDADOS!H8,IF(BANCODEDADOS!$A$1=4,BANCODEDADOS!H24,IF(BANCODEDADOS!$A$1=5,BANCODEDADOS!H136,IF(BANCODEDADOS!$A$1=6,BANCODEDADOS!H56,IF(BANCODEDADOS!$A$1=7,BANCODEDADOS!H40,IF(BANCODEDADOS!$A$1=8,BANCODEDADOS!H104,IF(BANCODEDADOS!$A$1=9,BANCODEDADOS!H120,IF(BANCODEDADOS!$A$1=10,BANCODEDADOS!H152,BANCODEDADOS!H24))))))))))</f>
        <v>0</v>
      </c>
      <c r="I13" s="57" t="str">
        <f t="shared" si="1"/>
        <v/>
      </c>
      <c r="J13" s="57">
        <f>IF(BANCODEDADOS!$A$1=1,BANCODEDADOS!J88,IF(BANCODEDADOS!$A$1=2,BANCODEDADOS!J72,IF(BANCODEDADOS!$A$1=3,BANCODEDADOS!J8,IF(BANCODEDADOS!$A$1=4,BANCODEDADOS!J24,IF(BANCODEDADOS!$A$1=5,BANCODEDADOS!J136,IF(BANCODEDADOS!$A$1=6,BANCODEDADOS!J56,IF(BANCODEDADOS!$A$1=7,BANCODEDADOS!J40,IF(BANCODEDADOS!$A$1=8,BANCODEDADOS!J104,IF(BANCODEDADOS!$A$1=9,BANCODEDADOS!J120,IF(BANCODEDADOS!$A$1=10,BANCODEDADOS!J152,BANCODEDADOS!J24))))))))))</f>
        <v>0</v>
      </c>
      <c r="K13" s="57" t="str">
        <f>IF(J13=0,"",IF(BANCODEDADOS!$A$1=1,BANCODEDADOS!K88,IF(BANCODEDADOS!$A$1=2,BANCODEDADOS!K72,IF(BANCODEDADOS!$A$1=3,BANCODEDADOS!K8,IF(BANCODEDADOS!$A$1=4,BANCODEDADOS!K24,IF(BANCODEDADOS!$A$1=5,BANCODEDADOS!K136,IF(BANCODEDADOS!$A$1=6,BANCODEDADOS!K56,IF(BANCODEDADOS!$A$1=7,BANCODEDADOS!K40,IF(BANCODEDADOS!$A$1=8,BANCODEDADOS!K104,IF(BANCODEDADOS!$A$1=9,BANCODEDADOS!K120,IF(BANCODEDADOS!$A$1=10,BANCODEDADOS!K152,BANCODEDADOS!K24)))))))))))</f>
        <v/>
      </c>
      <c r="L13" s="57" t="str">
        <f>IFERROR(IF(J13="","",30-(J13+K13)),"")</f>
        <v/>
      </c>
      <c r="M13" s="63">
        <f>IF(BANCODEDADOS!$A$1=1,BANCODEDADOS!M88,IF(BANCODEDADOS!$A$1=2,BANCODEDADOS!M72,IF(BANCODEDADOS!$A$1=3,BANCODEDADOS!M8,IF(BANCODEDADOS!$A$1=4,BANCODEDADOS!M24,IF(BANCODEDADOS!$A$1=5,BANCODEDADOS!M136,IF(BANCODEDADOS!$A$1=6,BANCODEDADOS!M56,IF(BANCODEDADOS!$A$1=7,BANCODEDADOS!M40,IF(BANCODEDADOS!$A$1=8,BANCODEDADOS!M104,IF(BANCODEDADOS!$A$1=9,BANCODEDADOS!M120,IF(BANCODEDADOS!$A$1=10,BANCODEDADOS!M152,BANCODEDADOS!M24))))))))))</f>
        <v>0</v>
      </c>
    </row>
    <row r="14" spans="1:28" ht="12.75" customHeight="1" x14ac:dyDescent="0.25">
      <c r="B14" s="177"/>
      <c r="C14" s="66">
        <v>2013</v>
      </c>
      <c r="D14" s="63">
        <f>IF(BANCODEDADOS!$A$1=1,BANCODEDADOS!D89,IF(BANCODEDADOS!$A$1=2,BANCODEDADOS!D73,IF(BANCODEDADOS!$A$1=3,BANCODEDADOS!D9,IF(BANCODEDADOS!$A$1=4,BANCODEDADOS!D25,IF(BANCODEDADOS!$A$1=5,BANCODEDADOS!D137,IF(BANCODEDADOS!$A$1=6,BANCODEDADOS!D57,IF(BANCODEDADOS!$A$1=7,BANCODEDADOS!D41,IF(BANCODEDADOS!$A$1=8,BANCODEDADOS!D105,IF(BANCODEDADOS!$A$1=9,BANCODEDADOS!D121,IF(BANCODEDADOS!$A$1=10,BANCODEDADOS!D153,BANCODEDADOS!D25))))))))))</f>
        <v>0</v>
      </c>
      <c r="E14" s="63">
        <f>IF(BANCODEDADOS!$A$1=1,BANCODEDADOS!E89,IF(BANCODEDADOS!$A$1=2,BANCODEDADOS!E73,IF(BANCODEDADOS!$A$1=3,BANCODEDADOS!E9,IF(BANCODEDADOS!$A$1=4,BANCODEDADOS!E25,IF(BANCODEDADOS!$A$1=5,BANCODEDADOS!E137,IF(BANCODEDADOS!$A$1=6,BANCODEDADOS!E57,IF(BANCODEDADOS!$A$1=7,BANCODEDADOS!E41,IF(BANCODEDADOS!$A$1=8,BANCODEDADOS!E105,IF(BANCODEDADOS!$A$1=9,BANCODEDADOS!E121,IF(BANCODEDADOS!$A$1=10,BANCODEDADOS!E153,BANCODEDADOS!E25))))))))))</f>
        <v>0</v>
      </c>
      <c r="F14" s="63" t="str">
        <f t="shared" si="0"/>
        <v/>
      </c>
      <c r="G14" s="63">
        <f>IF(BANCODEDADOS!$A$1=1,BANCODEDADOS!G89,IF(BANCODEDADOS!$A$1=2,BANCODEDADOS!G73,IF(BANCODEDADOS!$A$1=3,BANCODEDADOS!G9,IF(BANCODEDADOS!$A$1=4,BANCODEDADOS!G25,IF(BANCODEDADOS!$A$1=5,BANCODEDADOS!G137,IF(BANCODEDADOS!$A$1=6,BANCODEDADOS!G57,IF(BANCODEDADOS!$A$1=7,BANCODEDADOS!G41,IF(BANCODEDADOS!$A$1=8,BANCODEDADOS!G105,IF(BANCODEDADOS!$A$1=9,BANCODEDADOS!G121,IF(BANCODEDADOS!$A$1=10,BANCODEDADOS!G153,BANCODEDADOS!G25))))))))))</f>
        <v>0</v>
      </c>
      <c r="H14" s="63">
        <f>IF(BANCODEDADOS!$A$1=1,BANCODEDADOS!H89,IF(BANCODEDADOS!$A$1=2,BANCODEDADOS!H73,IF(BANCODEDADOS!$A$1=3,BANCODEDADOS!H9,IF(BANCODEDADOS!$A$1=4,BANCODEDADOS!H25,IF(BANCODEDADOS!$A$1=5,BANCODEDADOS!H137,IF(BANCODEDADOS!$A$1=6,BANCODEDADOS!H57,IF(BANCODEDADOS!$A$1=7,BANCODEDADOS!H41,IF(BANCODEDADOS!$A$1=8,BANCODEDADOS!H105,IF(BANCODEDADOS!$A$1=9,BANCODEDADOS!H121,IF(BANCODEDADOS!$A$1=10,BANCODEDADOS!H153,BANCODEDADOS!H25))))))))))</f>
        <v>0</v>
      </c>
      <c r="I14" s="57" t="str">
        <f t="shared" si="1"/>
        <v/>
      </c>
      <c r="J14" s="57">
        <f>IF(BANCODEDADOS!$A$1=1,BANCODEDADOS!J89,IF(BANCODEDADOS!$A$1=2,BANCODEDADOS!J73,IF(BANCODEDADOS!$A$1=3,BANCODEDADOS!J9,IF(BANCODEDADOS!$A$1=4,BANCODEDADOS!J25,IF(BANCODEDADOS!$A$1=5,BANCODEDADOS!J137,IF(BANCODEDADOS!$A$1=6,BANCODEDADOS!J57,IF(BANCODEDADOS!$A$1=7,BANCODEDADOS!J41,IF(BANCODEDADOS!$A$1=8,BANCODEDADOS!J105,IF(BANCODEDADOS!$A$1=9,BANCODEDADOS!J121,IF(BANCODEDADOS!$A$1=10,BANCODEDADOS!J153,BANCODEDADOS!J25))))))))))</f>
        <v>0</v>
      </c>
      <c r="K14" s="57" t="str">
        <f>IF(J14=0,"",IF(BANCODEDADOS!$A$1=1,BANCODEDADOS!K89,IF(BANCODEDADOS!$A$1=2,BANCODEDADOS!K73,IF(BANCODEDADOS!$A$1=3,BANCODEDADOS!K9,IF(BANCODEDADOS!$A$1=4,BANCODEDADOS!K25,IF(BANCODEDADOS!$A$1=5,BANCODEDADOS!K137,IF(BANCODEDADOS!$A$1=6,BANCODEDADOS!K57,IF(BANCODEDADOS!$A$1=7,BANCODEDADOS!K41,IF(BANCODEDADOS!$A$1=8,BANCODEDADOS!K105,IF(BANCODEDADOS!$A$1=9,BANCODEDADOS!K121,IF(BANCODEDADOS!$A$1=10,BANCODEDADOS!K153,BANCODEDADOS!K25)))))))))))</f>
        <v/>
      </c>
      <c r="L14" s="57" t="str">
        <f t="shared" ref="L14:L23" si="2">IFERROR(IF(J14="","",30-(J14+K14)),"")</f>
        <v/>
      </c>
      <c r="M14" s="63">
        <f>IF(BANCODEDADOS!$A$1=1,BANCODEDADOS!M89,IF(BANCODEDADOS!$A$1=2,BANCODEDADOS!M73,IF(BANCODEDADOS!$A$1=3,BANCODEDADOS!M9,IF(BANCODEDADOS!$A$1=4,BANCODEDADOS!M25,IF(BANCODEDADOS!$A$1=5,BANCODEDADOS!M137,IF(BANCODEDADOS!$A$1=6,BANCODEDADOS!M57,IF(BANCODEDADOS!$A$1=7,BANCODEDADOS!M41,IF(BANCODEDADOS!$A$1=8,BANCODEDADOS!M105,IF(BANCODEDADOS!$A$1=9,BANCODEDADOS!M121,IF(BANCODEDADOS!$A$1=10,BANCODEDADOS!M153,BANCODEDADOS!M25))))))))))</f>
        <v>0</v>
      </c>
    </row>
    <row r="15" spans="1:28" ht="12.75" customHeight="1" x14ac:dyDescent="0.25">
      <c r="B15" s="177"/>
      <c r="C15" s="66">
        <v>2014</v>
      </c>
      <c r="D15" s="63">
        <f>IF(BANCODEDADOS!$A$1=1,BANCODEDADOS!D90,IF(BANCODEDADOS!$A$1=2,BANCODEDADOS!D74,IF(BANCODEDADOS!$A$1=3,BANCODEDADOS!D10,IF(BANCODEDADOS!$A$1=4,BANCODEDADOS!D26,IF(BANCODEDADOS!$A$1=5,BANCODEDADOS!D138,IF(BANCODEDADOS!$A$1=6,BANCODEDADOS!D58,IF(BANCODEDADOS!$A$1=7,BANCODEDADOS!D42,IF(BANCODEDADOS!$A$1=8,BANCODEDADOS!D106,IF(BANCODEDADOS!$A$1=9,BANCODEDADOS!D122,IF(BANCODEDADOS!$A$1=10,BANCODEDADOS!D154,BANCODEDADOS!D26))))))))))</f>
        <v>0</v>
      </c>
      <c r="E15" s="63">
        <f>IF(BANCODEDADOS!$A$1=1,BANCODEDADOS!E90,IF(BANCODEDADOS!$A$1=2,BANCODEDADOS!E74,IF(BANCODEDADOS!$A$1=3,BANCODEDADOS!E10,IF(BANCODEDADOS!$A$1=4,BANCODEDADOS!E26,IF(BANCODEDADOS!$A$1=5,BANCODEDADOS!E138,IF(BANCODEDADOS!$A$1=6,BANCODEDADOS!E58,IF(BANCODEDADOS!$A$1=7,BANCODEDADOS!E42,IF(BANCODEDADOS!$A$1=8,BANCODEDADOS!E106,IF(BANCODEDADOS!$A$1=9,BANCODEDADOS!E122,IF(BANCODEDADOS!$A$1=10,BANCODEDADOS!E154,BANCODEDADOS!E26))))))))))</f>
        <v>0</v>
      </c>
      <c r="F15" s="63" t="str">
        <f t="shared" si="0"/>
        <v/>
      </c>
      <c r="G15" s="63">
        <f>IF(BANCODEDADOS!$A$1=1,BANCODEDADOS!G90,IF(BANCODEDADOS!$A$1=2,BANCODEDADOS!G74,IF(BANCODEDADOS!$A$1=3,BANCODEDADOS!G10,IF(BANCODEDADOS!$A$1=4,BANCODEDADOS!G26,IF(BANCODEDADOS!$A$1=5,BANCODEDADOS!G138,IF(BANCODEDADOS!$A$1=6,BANCODEDADOS!G58,IF(BANCODEDADOS!$A$1=7,BANCODEDADOS!G42,IF(BANCODEDADOS!$A$1=8,BANCODEDADOS!G106,IF(BANCODEDADOS!$A$1=9,BANCODEDADOS!G122,IF(BANCODEDADOS!$A$1=10,BANCODEDADOS!G154,BANCODEDADOS!G26))))))))))</f>
        <v>0</v>
      </c>
      <c r="H15" s="63">
        <f>IF(BANCODEDADOS!$A$1=1,BANCODEDADOS!H90,IF(BANCODEDADOS!$A$1=2,BANCODEDADOS!H74,IF(BANCODEDADOS!$A$1=3,BANCODEDADOS!H10,IF(BANCODEDADOS!$A$1=4,BANCODEDADOS!H26,IF(BANCODEDADOS!$A$1=5,BANCODEDADOS!H138,IF(BANCODEDADOS!$A$1=6,BANCODEDADOS!H58,IF(BANCODEDADOS!$A$1=7,BANCODEDADOS!H42,IF(BANCODEDADOS!$A$1=8,BANCODEDADOS!H106,IF(BANCODEDADOS!$A$1=9,BANCODEDADOS!H122,IF(BANCODEDADOS!$A$1=10,BANCODEDADOS!H154,BANCODEDADOS!H26))))))))))</f>
        <v>0</v>
      </c>
      <c r="I15" s="57" t="str">
        <f t="shared" si="1"/>
        <v/>
      </c>
      <c r="J15" s="57">
        <f>IF(BANCODEDADOS!$A$1=1,BANCODEDADOS!J90,IF(BANCODEDADOS!$A$1=2,BANCODEDADOS!J74,IF(BANCODEDADOS!$A$1=3,BANCODEDADOS!J10,IF(BANCODEDADOS!$A$1=4,BANCODEDADOS!J26,IF(BANCODEDADOS!$A$1=5,BANCODEDADOS!J138,IF(BANCODEDADOS!$A$1=6,BANCODEDADOS!J58,IF(BANCODEDADOS!$A$1=7,BANCODEDADOS!J42,IF(BANCODEDADOS!$A$1=8,BANCODEDADOS!J106,IF(BANCODEDADOS!$A$1=9,BANCODEDADOS!J122,IF(BANCODEDADOS!$A$1=10,BANCODEDADOS!J154,BANCODEDADOS!J26))))))))))</f>
        <v>0</v>
      </c>
      <c r="K15" s="57" t="str">
        <f>IF(J15=0,"",IF(BANCODEDADOS!$A$1=1,BANCODEDADOS!K90,IF(BANCODEDADOS!$A$1=2,BANCODEDADOS!K74,IF(BANCODEDADOS!$A$1=3,BANCODEDADOS!K10,IF(BANCODEDADOS!$A$1=4,BANCODEDADOS!K26,IF(BANCODEDADOS!$A$1=5,BANCODEDADOS!K138,IF(BANCODEDADOS!$A$1=6,BANCODEDADOS!K58,IF(BANCODEDADOS!$A$1=7,BANCODEDADOS!K42,IF(BANCODEDADOS!$A$1=8,BANCODEDADOS!K106,IF(BANCODEDADOS!$A$1=9,BANCODEDADOS!K122,IF(BANCODEDADOS!$A$1=10,BANCODEDADOS!K154,BANCODEDADOS!K26)))))))))))</f>
        <v/>
      </c>
      <c r="L15" s="72" t="str">
        <f t="shared" si="2"/>
        <v/>
      </c>
      <c r="M15" s="63">
        <f>IF(BANCODEDADOS!$A$1=1,BANCODEDADOS!M90,IF(BANCODEDADOS!$A$1=2,BANCODEDADOS!M74,IF(BANCODEDADOS!$A$1=3,BANCODEDADOS!M10,IF(BANCODEDADOS!$A$1=4,BANCODEDADOS!M26,IF(BANCODEDADOS!$A$1=5,BANCODEDADOS!M138,IF(BANCODEDADOS!$A$1=6,BANCODEDADOS!M58,IF(BANCODEDADOS!$A$1=7,BANCODEDADOS!M42,IF(BANCODEDADOS!$A$1=8,BANCODEDADOS!M106,IF(BANCODEDADOS!$A$1=9,BANCODEDADOS!M122,IF(BANCODEDADOS!$A$1=10,BANCODEDADOS!M154,BANCODEDADOS!M26))))))))))</f>
        <v>0</v>
      </c>
    </row>
    <row r="16" spans="1:28" ht="12.75" customHeight="1" x14ac:dyDescent="0.25">
      <c r="B16" s="177"/>
      <c r="C16" s="66">
        <v>2015</v>
      </c>
      <c r="D16" s="63">
        <f>IF(BANCODEDADOS!$A$1=1,BANCODEDADOS!D91,IF(BANCODEDADOS!$A$1=2,BANCODEDADOS!D75,IF(BANCODEDADOS!$A$1=3,BANCODEDADOS!D11,IF(BANCODEDADOS!$A$1=4,BANCODEDADOS!D27,IF(BANCODEDADOS!$A$1=5,BANCODEDADOS!D139,IF(BANCODEDADOS!$A$1=6,BANCODEDADOS!D59,IF(BANCODEDADOS!$A$1=7,BANCODEDADOS!D43,IF(BANCODEDADOS!$A$1=8,BANCODEDADOS!D107,IF(BANCODEDADOS!$A$1=9,BANCODEDADOS!D123,IF(BANCODEDADOS!$A$1=10,BANCODEDADOS!D155,BANCODEDADOS!D27))))))))))</f>
        <v>0</v>
      </c>
      <c r="E16" s="63">
        <f>IF(BANCODEDADOS!$A$1=1,BANCODEDADOS!E91,IF(BANCODEDADOS!$A$1=2,BANCODEDADOS!E75,IF(BANCODEDADOS!$A$1=3,BANCODEDADOS!E11,IF(BANCODEDADOS!$A$1=4,BANCODEDADOS!E27,IF(BANCODEDADOS!$A$1=5,BANCODEDADOS!E139,IF(BANCODEDADOS!$A$1=6,BANCODEDADOS!E59,IF(BANCODEDADOS!$A$1=7,BANCODEDADOS!E43,IF(BANCODEDADOS!$A$1=8,BANCODEDADOS!E107,IF(BANCODEDADOS!$A$1=9,BANCODEDADOS!E123,IF(BANCODEDADOS!$A$1=10,BANCODEDADOS!E155,BANCODEDADOS!E27))))))))))</f>
        <v>0</v>
      </c>
      <c r="F16" s="63" t="str">
        <f t="shared" si="0"/>
        <v/>
      </c>
      <c r="G16" s="63">
        <f>IF(BANCODEDADOS!$A$1=1,BANCODEDADOS!G91,IF(BANCODEDADOS!$A$1=2,BANCODEDADOS!G75,IF(BANCODEDADOS!$A$1=3,BANCODEDADOS!G11,IF(BANCODEDADOS!$A$1=4,BANCODEDADOS!G27,IF(BANCODEDADOS!$A$1=5,BANCODEDADOS!G139,IF(BANCODEDADOS!$A$1=6,BANCODEDADOS!G59,IF(BANCODEDADOS!$A$1=7,BANCODEDADOS!G43,IF(BANCODEDADOS!$A$1=8,BANCODEDADOS!G107,IF(BANCODEDADOS!$A$1=9,BANCODEDADOS!G123,IF(BANCODEDADOS!$A$1=10,BANCODEDADOS!G155,BANCODEDADOS!G27))))))))))</f>
        <v>0</v>
      </c>
      <c r="H16" s="63">
        <f>IF(BANCODEDADOS!$A$1=1,BANCODEDADOS!H91,IF(BANCODEDADOS!$A$1=2,BANCODEDADOS!H75,IF(BANCODEDADOS!$A$1=3,BANCODEDADOS!H11,IF(BANCODEDADOS!$A$1=4,BANCODEDADOS!H27,IF(BANCODEDADOS!$A$1=5,BANCODEDADOS!H139,IF(BANCODEDADOS!$A$1=6,BANCODEDADOS!H59,IF(BANCODEDADOS!$A$1=7,BANCODEDADOS!H43,IF(BANCODEDADOS!$A$1=8,BANCODEDADOS!H107,IF(BANCODEDADOS!$A$1=9,BANCODEDADOS!H123,IF(BANCODEDADOS!$A$1=10,BANCODEDADOS!H155,BANCODEDADOS!H27))))))))))</f>
        <v>0</v>
      </c>
      <c r="I16" s="57" t="str">
        <f t="shared" si="1"/>
        <v/>
      </c>
      <c r="J16" s="57">
        <f>IF(BANCODEDADOS!$A$1=1,BANCODEDADOS!J91,IF(BANCODEDADOS!$A$1=2,BANCODEDADOS!J75,IF(BANCODEDADOS!$A$1=3,BANCODEDADOS!J11,IF(BANCODEDADOS!$A$1=4,BANCODEDADOS!J27,IF(BANCODEDADOS!$A$1=5,BANCODEDADOS!J139,IF(BANCODEDADOS!$A$1=6,BANCODEDADOS!J59,IF(BANCODEDADOS!$A$1=7,BANCODEDADOS!J43,IF(BANCODEDADOS!$A$1=8,BANCODEDADOS!J107,IF(BANCODEDADOS!$A$1=9,BANCODEDADOS!J123,IF(BANCODEDADOS!$A$1=10,BANCODEDADOS!J155,BANCODEDADOS!J27))))))))))</f>
        <v>0</v>
      </c>
      <c r="K16" s="57" t="str">
        <f>IF(J16=0,"",IF(BANCODEDADOS!$A$1=1,BANCODEDADOS!K91,IF(BANCODEDADOS!$A$1=2,BANCODEDADOS!K75,IF(BANCODEDADOS!$A$1=3,BANCODEDADOS!K11,IF(BANCODEDADOS!$A$1=4,BANCODEDADOS!K27,IF(BANCODEDADOS!$A$1=5,BANCODEDADOS!K139,IF(BANCODEDADOS!$A$1=6,BANCODEDADOS!K59,IF(BANCODEDADOS!$A$1=7,BANCODEDADOS!K43,IF(BANCODEDADOS!$A$1=8,BANCODEDADOS!K107,IF(BANCODEDADOS!$A$1=9,BANCODEDADOS!K123,IF(BANCODEDADOS!$A$1=10,BANCODEDADOS!K155,BANCODEDADOS!K27)))))))))))</f>
        <v/>
      </c>
      <c r="L16" s="72" t="str">
        <f t="shared" si="2"/>
        <v/>
      </c>
      <c r="M16" s="63">
        <f>IF(BANCODEDADOS!$A$1=1,BANCODEDADOS!M91,IF(BANCODEDADOS!$A$1=2,BANCODEDADOS!M75,IF(BANCODEDADOS!$A$1=3,BANCODEDADOS!M11,IF(BANCODEDADOS!$A$1=4,BANCODEDADOS!M27,IF(BANCODEDADOS!$A$1=5,BANCODEDADOS!M139,IF(BANCODEDADOS!$A$1=6,BANCODEDADOS!M59,IF(BANCODEDADOS!$A$1=7,BANCODEDADOS!M43,IF(BANCODEDADOS!$A$1=8,BANCODEDADOS!M107,IF(BANCODEDADOS!$A$1=9,BANCODEDADOS!M123,IF(BANCODEDADOS!$A$1=10,BANCODEDADOS!M155,BANCODEDADOS!M27))))))))))</f>
        <v>0</v>
      </c>
    </row>
    <row r="17" spans="2:13" ht="12.75" customHeight="1" x14ac:dyDescent="0.25">
      <c r="B17" s="177"/>
      <c r="C17" s="66">
        <v>2016</v>
      </c>
      <c r="D17" s="63">
        <f>IF(BANCODEDADOS!$A$1=1,BANCODEDADOS!D92,IF(BANCODEDADOS!$A$1=2,BANCODEDADOS!D76,IF(BANCODEDADOS!$A$1=3,BANCODEDADOS!D12,IF(BANCODEDADOS!$A$1=4,BANCODEDADOS!D28,IF(BANCODEDADOS!$A$1=5,BANCODEDADOS!D140,IF(BANCODEDADOS!$A$1=6,BANCODEDADOS!D60,IF(BANCODEDADOS!$A$1=7,BANCODEDADOS!D44,IF(BANCODEDADOS!$A$1=8,BANCODEDADOS!D108,IF(BANCODEDADOS!$A$1=9,BANCODEDADOS!D124,IF(BANCODEDADOS!$A$1=10,BANCODEDADOS!D156,BANCODEDADOS!D28))))))))))</f>
        <v>0</v>
      </c>
      <c r="E17" s="63">
        <f>IF(BANCODEDADOS!$A$1=1,BANCODEDADOS!E92,IF(BANCODEDADOS!$A$1=2,BANCODEDADOS!E76,IF(BANCODEDADOS!$A$1=3,BANCODEDADOS!E12,IF(BANCODEDADOS!$A$1=4,BANCODEDADOS!E28,IF(BANCODEDADOS!$A$1=5,BANCODEDADOS!E140,IF(BANCODEDADOS!$A$1=6,BANCODEDADOS!E60,IF(BANCODEDADOS!$A$1=7,BANCODEDADOS!E44,IF(BANCODEDADOS!$A$1=8,BANCODEDADOS!E108,IF(BANCODEDADOS!$A$1=9,BANCODEDADOS!E124,IF(BANCODEDADOS!$A$1=10,BANCODEDADOS!E156,BANCODEDADOS!E28))))))))))</f>
        <v>0</v>
      </c>
      <c r="F17" s="63" t="str">
        <f t="shared" si="0"/>
        <v/>
      </c>
      <c r="G17" s="63">
        <f>IF(BANCODEDADOS!$A$1=1,BANCODEDADOS!G92,IF(BANCODEDADOS!$A$1=2,BANCODEDADOS!G76,IF(BANCODEDADOS!$A$1=3,BANCODEDADOS!G12,IF(BANCODEDADOS!$A$1=4,BANCODEDADOS!G28,IF(BANCODEDADOS!$A$1=5,BANCODEDADOS!G140,IF(BANCODEDADOS!$A$1=6,BANCODEDADOS!G60,IF(BANCODEDADOS!$A$1=7,BANCODEDADOS!G44,IF(BANCODEDADOS!$A$1=8,BANCODEDADOS!G108,IF(BANCODEDADOS!$A$1=9,BANCODEDADOS!G124,IF(BANCODEDADOS!$A$1=10,BANCODEDADOS!G156,BANCODEDADOS!G28))))))))))</f>
        <v>0</v>
      </c>
      <c r="H17" s="63">
        <f>IF(BANCODEDADOS!$A$1=1,BANCODEDADOS!H92,IF(BANCODEDADOS!$A$1=2,BANCODEDADOS!H76,IF(BANCODEDADOS!$A$1=3,BANCODEDADOS!H12,IF(BANCODEDADOS!$A$1=4,BANCODEDADOS!H28,IF(BANCODEDADOS!$A$1=5,BANCODEDADOS!H140,IF(BANCODEDADOS!$A$1=6,BANCODEDADOS!H60,IF(BANCODEDADOS!$A$1=7,BANCODEDADOS!H44,IF(BANCODEDADOS!$A$1=8,BANCODEDADOS!H108,IF(BANCODEDADOS!$A$1=9,BANCODEDADOS!H124,IF(BANCODEDADOS!$A$1=10,BANCODEDADOS!H156,BANCODEDADOS!H28))))))))))</f>
        <v>0</v>
      </c>
      <c r="I17" s="57" t="str">
        <f t="shared" si="1"/>
        <v/>
      </c>
      <c r="J17" s="57">
        <f>IF(BANCODEDADOS!$A$1=1,BANCODEDADOS!J92,IF(BANCODEDADOS!$A$1=2,BANCODEDADOS!J76,IF(BANCODEDADOS!$A$1=3,BANCODEDADOS!J12,IF(BANCODEDADOS!$A$1=4,BANCODEDADOS!J28,IF(BANCODEDADOS!$A$1=5,BANCODEDADOS!J140,IF(BANCODEDADOS!$A$1=6,BANCODEDADOS!J60,IF(BANCODEDADOS!$A$1=7,BANCODEDADOS!J44,IF(BANCODEDADOS!$A$1=8,BANCODEDADOS!J108,IF(BANCODEDADOS!$A$1=9,BANCODEDADOS!J124,IF(BANCODEDADOS!$A$1=10,BANCODEDADOS!J156,BANCODEDADOS!J28))))))))))</f>
        <v>0</v>
      </c>
      <c r="K17" s="57" t="str">
        <f>IF(J17=0,"",IF(BANCODEDADOS!$A$1=1,BANCODEDADOS!K92,IF(BANCODEDADOS!$A$1=2,BANCODEDADOS!K76,IF(BANCODEDADOS!$A$1=3,BANCODEDADOS!K12,IF(BANCODEDADOS!$A$1=4,BANCODEDADOS!K28,IF(BANCODEDADOS!$A$1=5,BANCODEDADOS!K140,IF(BANCODEDADOS!$A$1=6,BANCODEDADOS!K60,IF(BANCODEDADOS!$A$1=7,BANCODEDADOS!K44,IF(BANCODEDADOS!$A$1=8,BANCODEDADOS!K108,IF(BANCODEDADOS!$A$1=9,BANCODEDADOS!K124,IF(BANCODEDADOS!$A$1=10,BANCODEDADOS!K156,BANCODEDADOS!K28)))))))))))</f>
        <v/>
      </c>
      <c r="L17" s="57" t="str">
        <f t="shared" si="2"/>
        <v/>
      </c>
      <c r="M17" s="63">
        <f>IF(BANCODEDADOS!$A$1=1,BANCODEDADOS!M92,IF(BANCODEDADOS!$A$1=2,BANCODEDADOS!M76,IF(BANCODEDADOS!$A$1=3,BANCODEDADOS!M12,IF(BANCODEDADOS!$A$1=4,BANCODEDADOS!M28,IF(BANCODEDADOS!$A$1=5,BANCODEDADOS!M140,IF(BANCODEDADOS!$A$1=6,BANCODEDADOS!M60,IF(BANCODEDADOS!$A$1=7,BANCODEDADOS!M44,IF(BANCODEDADOS!$A$1=8,BANCODEDADOS!M108,IF(BANCODEDADOS!$A$1=9,BANCODEDADOS!M124,IF(BANCODEDADOS!$A$1=10,BANCODEDADOS!M156,BANCODEDADOS!M28))))))))))</f>
        <v>0</v>
      </c>
    </row>
    <row r="18" spans="2:13" ht="12.75" customHeight="1" x14ac:dyDescent="0.25">
      <c r="B18" s="177"/>
      <c r="C18" s="66">
        <v>2017</v>
      </c>
      <c r="D18" s="63">
        <f>IF(BANCODEDADOS!$A$1=1,BANCODEDADOS!D93,IF(BANCODEDADOS!$A$1=2,BANCODEDADOS!D77,IF(BANCODEDADOS!$A$1=3,BANCODEDADOS!D13,IF(BANCODEDADOS!$A$1=4,BANCODEDADOS!D29,IF(BANCODEDADOS!$A$1=5,BANCODEDADOS!D141,IF(BANCODEDADOS!$A$1=6,BANCODEDADOS!D61,IF(BANCODEDADOS!$A$1=7,BANCODEDADOS!D45,IF(BANCODEDADOS!$A$1=8,BANCODEDADOS!D109,IF(BANCODEDADOS!$A$1=9,BANCODEDADOS!D125,IF(BANCODEDADOS!$A$1=10,BANCODEDADOS!D157,BANCODEDADOS!D29))))))))))</f>
        <v>0</v>
      </c>
      <c r="E18" s="63">
        <f>IF(BANCODEDADOS!$A$1=1,BANCODEDADOS!E93,IF(BANCODEDADOS!$A$1=2,BANCODEDADOS!E77,IF(BANCODEDADOS!$A$1=3,BANCODEDADOS!E13,IF(BANCODEDADOS!$A$1=4,BANCODEDADOS!E29,IF(BANCODEDADOS!$A$1=5,BANCODEDADOS!E141,IF(BANCODEDADOS!$A$1=6,BANCODEDADOS!E61,IF(BANCODEDADOS!$A$1=7,BANCODEDADOS!E45,IF(BANCODEDADOS!$A$1=8,BANCODEDADOS!E109,IF(BANCODEDADOS!$A$1=9,BANCODEDADOS!E125,IF(BANCODEDADOS!$A$1=10,BANCODEDADOS!E157,BANCODEDADOS!E29))))))))))</f>
        <v>0</v>
      </c>
      <c r="F18" s="63" t="str">
        <f t="shared" si="0"/>
        <v/>
      </c>
      <c r="G18" s="63">
        <f>IF(BANCODEDADOS!$A$1=1,BANCODEDADOS!G93,IF(BANCODEDADOS!$A$1=2,BANCODEDADOS!G77,IF(BANCODEDADOS!$A$1=3,BANCODEDADOS!G13,IF(BANCODEDADOS!$A$1=4,BANCODEDADOS!G29,IF(BANCODEDADOS!$A$1=5,BANCODEDADOS!G141,IF(BANCODEDADOS!$A$1=6,BANCODEDADOS!G61,IF(BANCODEDADOS!$A$1=7,BANCODEDADOS!G45,IF(BANCODEDADOS!$A$1=8,BANCODEDADOS!G109,IF(BANCODEDADOS!$A$1=9,BANCODEDADOS!G125,IF(BANCODEDADOS!$A$1=10,BANCODEDADOS!G157,BANCODEDADOS!G29))))))))))</f>
        <v>0</v>
      </c>
      <c r="H18" s="63">
        <f>IF(BANCODEDADOS!$A$1=1,BANCODEDADOS!H93,IF(BANCODEDADOS!$A$1=2,BANCODEDADOS!H77,IF(BANCODEDADOS!$A$1=3,BANCODEDADOS!H13,IF(BANCODEDADOS!$A$1=4,BANCODEDADOS!H29,IF(BANCODEDADOS!$A$1=5,BANCODEDADOS!H141,IF(BANCODEDADOS!$A$1=6,BANCODEDADOS!H61,IF(BANCODEDADOS!$A$1=7,BANCODEDADOS!H45,IF(BANCODEDADOS!$A$1=8,BANCODEDADOS!H109,IF(BANCODEDADOS!$A$1=9,BANCODEDADOS!H125,IF(BANCODEDADOS!$A$1=10,BANCODEDADOS!H157,BANCODEDADOS!H29))))))))))</f>
        <v>0</v>
      </c>
      <c r="I18" s="57" t="str">
        <f t="shared" si="1"/>
        <v/>
      </c>
      <c r="J18" s="57">
        <f>IF(BANCODEDADOS!$A$1=1,BANCODEDADOS!J93,IF(BANCODEDADOS!$A$1=2,BANCODEDADOS!J77,IF(BANCODEDADOS!$A$1=3,BANCODEDADOS!J13,IF(BANCODEDADOS!$A$1=4,BANCODEDADOS!J29,IF(BANCODEDADOS!$A$1=5,BANCODEDADOS!J141,IF(BANCODEDADOS!$A$1=6,BANCODEDADOS!J61,IF(BANCODEDADOS!$A$1=7,BANCODEDADOS!J45,IF(BANCODEDADOS!$A$1=8,BANCODEDADOS!J109,IF(BANCODEDADOS!$A$1=9,BANCODEDADOS!J125,IF(BANCODEDADOS!$A$1=10,BANCODEDADOS!J157,BANCODEDADOS!J29))))))))))</f>
        <v>0</v>
      </c>
      <c r="K18" s="57" t="str">
        <f>IF(J18=0,"",IF(BANCODEDADOS!$A$1=1,BANCODEDADOS!K93,IF(BANCODEDADOS!$A$1=2,BANCODEDADOS!K77,IF(BANCODEDADOS!$A$1=3,BANCODEDADOS!K13,IF(BANCODEDADOS!$A$1=4,BANCODEDADOS!K29,IF(BANCODEDADOS!$A$1=5,BANCODEDADOS!K141,IF(BANCODEDADOS!$A$1=6,BANCODEDADOS!K61,IF(BANCODEDADOS!$A$1=7,BANCODEDADOS!K45,IF(BANCODEDADOS!$A$1=8,BANCODEDADOS!K109,IF(BANCODEDADOS!$A$1=9,BANCODEDADOS!K125,IF(BANCODEDADOS!$A$1=10,BANCODEDADOS!K157,BANCODEDADOS!K29)))))))))))</f>
        <v/>
      </c>
      <c r="L18" s="57" t="str">
        <f t="shared" si="2"/>
        <v/>
      </c>
      <c r="M18" s="63">
        <f>IF(BANCODEDADOS!$A$1=1,BANCODEDADOS!M93,IF(BANCODEDADOS!$A$1=2,BANCODEDADOS!M77,IF(BANCODEDADOS!$A$1=3,BANCODEDADOS!M13,IF(BANCODEDADOS!$A$1=4,BANCODEDADOS!M29,IF(BANCODEDADOS!$A$1=5,BANCODEDADOS!M141,IF(BANCODEDADOS!$A$1=6,BANCODEDADOS!M61,IF(BANCODEDADOS!$A$1=7,BANCODEDADOS!M45,IF(BANCODEDADOS!$A$1=8,BANCODEDADOS!M109,IF(BANCODEDADOS!$A$1=9,BANCODEDADOS!M125,IF(BANCODEDADOS!$A$1=10,BANCODEDADOS!M157,BANCODEDADOS!M29))))))))))</f>
        <v>0</v>
      </c>
    </row>
    <row r="19" spans="2:13" ht="12.75" customHeight="1" x14ac:dyDescent="0.25">
      <c r="B19" s="177"/>
      <c r="C19" s="66">
        <v>2018</v>
      </c>
      <c r="D19" s="63">
        <f>IF(BANCODEDADOS!$A$1=1,BANCODEDADOS!D94,IF(BANCODEDADOS!$A$1=2,BANCODEDADOS!D78,IF(BANCODEDADOS!$A$1=3,BANCODEDADOS!D14,IF(BANCODEDADOS!$A$1=4,BANCODEDADOS!D30,IF(BANCODEDADOS!$A$1=5,BANCODEDADOS!D142,IF(BANCODEDADOS!$A$1=6,BANCODEDADOS!D62,IF(BANCODEDADOS!$A$1=7,BANCODEDADOS!D46,IF(BANCODEDADOS!$A$1=8,BANCODEDADOS!D110,IF(BANCODEDADOS!$A$1=9,BANCODEDADOS!D126,IF(BANCODEDADOS!$A$1=10,BANCODEDADOS!D158,BANCODEDADOS!D30))))))))))</f>
        <v>0</v>
      </c>
      <c r="E19" s="63">
        <f>IF(BANCODEDADOS!$A$1=1,BANCODEDADOS!E94,IF(BANCODEDADOS!$A$1=2,BANCODEDADOS!E78,IF(BANCODEDADOS!$A$1=3,BANCODEDADOS!E14,IF(BANCODEDADOS!$A$1=4,BANCODEDADOS!E30,IF(BANCODEDADOS!$A$1=5,BANCODEDADOS!E142,IF(BANCODEDADOS!$A$1=6,BANCODEDADOS!E62,IF(BANCODEDADOS!$A$1=7,BANCODEDADOS!E46,IF(BANCODEDADOS!$A$1=8,BANCODEDADOS!E110,IF(BANCODEDADOS!$A$1=9,BANCODEDADOS!E126,IF(BANCODEDADOS!$A$1=10,BANCODEDADOS!E158,BANCODEDADOS!E30))))))))))</f>
        <v>0</v>
      </c>
      <c r="F19" s="63" t="str">
        <f t="shared" si="0"/>
        <v/>
      </c>
      <c r="G19" s="63">
        <f>IF(BANCODEDADOS!$A$1=1,BANCODEDADOS!G94,IF(BANCODEDADOS!$A$1=2,BANCODEDADOS!G78,IF(BANCODEDADOS!$A$1=3,BANCODEDADOS!G14,IF(BANCODEDADOS!$A$1=4,BANCODEDADOS!G30,IF(BANCODEDADOS!$A$1=5,BANCODEDADOS!G142,IF(BANCODEDADOS!$A$1=6,BANCODEDADOS!G62,IF(BANCODEDADOS!$A$1=7,BANCODEDADOS!G46,IF(BANCODEDADOS!$A$1=8,BANCODEDADOS!G110,IF(BANCODEDADOS!$A$1=9,BANCODEDADOS!G126,IF(BANCODEDADOS!$A$1=10,BANCODEDADOS!G158,BANCODEDADOS!G30))))))))))</f>
        <v>0</v>
      </c>
      <c r="H19" s="63">
        <f>IF(BANCODEDADOS!$A$1=1,BANCODEDADOS!H94,IF(BANCODEDADOS!$A$1=2,BANCODEDADOS!H78,IF(BANCODEDADOS!$A$1=3,BANCODEDADOS!H14,IF(BANCODEDADOS!$A$1=4,BANCODEDADOS!H30,IF(BANCODEDADOS!$A$1=5,BANCODEDADOS!H142,IF(BANCODEDADOS!$A$1=6,BANCODEDADOS!H62,IF(BANCODEDADOS!$A$1=7,BANCODEDADOS!H46,IF(BANCODEDADOS!$A$1=8,BANCODEDADOS!H110,IF(BANCODEDADOS!$A$1=9,BANCODEDADOS!H126,IF(BANCODEDADOS!$A$1=10,BANCODEDADOS!H158,BANCODEDADOS!H30))))))))))</f>
        <v>0</v>
      </c>
      <c r="I19" s="57" t="str">
        <f t="shared" si="1"/>
        <v/>
      </c>
      <c r="J19" s="57">
        <f>IF(BANCODEDADOS!$A$1=1,BANCODEDADOS!J94,IF(BANCODEDADOS!$A$1=2,BANCODEDADOS!J78,IF(BANCODEDADOS!$A$1=3,BANCODEDADOS!J14,IF(BANCODEDADOS!$A$1=4,BANCODEDADOS!J30,IF(BANCODEDADOS!$A$1=5,BANCODEDADOS!J142,IF(BANCODEDADOS!$A$1=6,BANCODEDADOS!J62,IF(BANCODEDADOS!$A$1=7,BANCODEDADOS!J46,IF(BANCODEDADOS!$A$1=8,BANCODEDADOS!J110,IF(BANCODEDADOS!$A$1=9,BANCODEDADOS!J126,IF(BANCODEDADOS!$A$1=10,BANCODEDADOS!J158,BANCODEDADOS!J30))))))))))</f>
        <v>0</v>
      </c>
      <c r="K19" s="57" t="str">
        <f>IF(J19=0,"",IF(BANCODEDADOS!$A$1=1,BANCODEDADOS!K94,IF(BANCODEDADOS!$A$1=2,BANCODEDADOS!K78,IF(BANCODEDADOS!$A$1=3,BANCODEDADOS!K14,IF(BANCODEDADOS!$A$1=4,BANCODEDADOS!K30,IF(BANCODEDADOS!$A$1=5,BANCODEDADOS!K142,IF(BANCODEDADOS!$A$1=6,BANCODEDADOS!K62,IF(BANCODEDADOS!$A$1=7,BANCODEDADOS!K46,IF(BANCODEDADOS!$A$1=8,BANCODEDADOS!K110,IF(BANCODEDADOS!$A$1=9,BANCODEDADOS!K126,IF(BANCODEDADOS!$A$1=10,BANCODEDADOS!K158,BANCODEDADOS!K30)))))))))))</f>
        <v/>
      </c>
      <c r="L19" s="57" t="str">
        <f t="shared" si="2"/>
        <v/>
      </c>
      <c r="M19" s="63">
        <f>IF(BANCODEDADOS!$A$1=1,BANCODEDADOS!M94,IF(BANCODEDADOS!$A$1=2,BANCODEDADOS!M78,IF(BANCODEDADOS!$A$1=3,BANCODEDADOS!M14,IF(BANCODEDADOS!$A$1=4,BANCODEDADOS!M30,IF(BANCODEDADOS!$A$1=5,BANCODEDADOS!M142,IF(BANCODEDADOS!$A$1=6,BANCODEDADOS!M62,IF(BANCODEDADOS!$A$1=7,BANCODEDADOS!M46,IF(BANCODEDADOS!$A$1=8,BANCODEDADOS!M110,IF(BANCODEDADOS!$A$1=9,BANCODEDADOS!M126,IF(BANCODEDADOS!$A$1=10,BANCODEDADOS!M158,BANCODEDADOS!M30))))))))))</f>
        <v>0</v>
      </c>
    </row>
    <row r="20" spans="2:13" ht="12.75" customHeight="1" x14ac:dyDescent="0.25">
      <c r="B20" s="177"/>
      <c r="C20" s="66">
        <v>2019</v>
      </c>
      <c r="D20" s="63">
        <f>IF(BANCODEDADOS!$A$1=1,BANCODEDADOS!D95,IF(BANCODEDADOS!$A$1=2,BANCODEDADOS!D79,IF(BANCODEDADOS!$A$1=3,BANCODEDADOS!D15,IF(BANCODEDADOS!$A$1=4,BANCODEDADOS!D31,IF(BANCODEDADOS!$A$1=5,BANCODEDADOS!D143,IF(BANCODEDADOS!$A$1=6,BANCODEDADOS!D63,IF(BANCODEDADOS!$A$1=7,BANCODEDADOS!D47,IF(BANCODEDADOS!$A$1=8,BANCODEDADOS!D111,IF(BANCODEDADOS!$A$1=9,BANCODEDADOS!D127,IF(BANCODEDADOS!$A$1=10,BANCODEDADOS!D159,BANCODEDADOS!D31))))))))))</f>
        <v>0</v>
      </c>
      <c r="E20" s="63">
        <f>IF(BANCODEDADOS!$A$1=1,BANCODEDADOS!E95,IF(BANCODEDADOS!$A$1=2,BANCODEDADOS!E79,IF(BANCODEDADOS!$A$1=3,BANCODEDADOS!E15,IF(BANCODEDADOS!$A$1=4,BANCODEDADOS!E31,IF(BANCODEDADOS!$A$1=5,BANCODEDADOS!E143,IF(BANCODEDADOS!$A$1=6,BANCODEDADOS!E63,IF(BANCODEDADOS!$A$1=7,BANCODEDADOS!E47,IF(BANCODEDADOS!$A$1=8,BANCODEDADOS!E111,IF(BANCODEDADOS!$A$1=9,BANCODEDADOS!E127,IF(BANCODEDADOS!$A$1=10,BANCODEDADOS!E159,BANCODEDADOS!E31))))))))))</f>
        <v>0</v>
      </c>
      <c r="F20" s="63" t="str">
        <f t="shared" si="0"/>
        <v/>
      </c>
      <c r="G20" s="63">
        <f>IF(BANCODEDADOS!$A$1=1,BANCODEDADOS!G95,IF(BANCODEDADOS!$A$1=2,BANCODEDADOS!G79,IF(BANCODEDADOS!$A$1=3,BANCODEDADOS!G15,IF(BANCODEDADOS!$A$1=4,BANCODEDADOS!G31,IF(BANCODEDADOS!$A$1=5,BANCODEDADOS!G143,IF(BANCODEDADOS!$A$1=6,BANCODEDADOS!G63,IF(BANCODEDADOS!$A$1=7,BANCODEDADOS!G47,IF(BANCODEDADOS!$A$1=8,BANCODEDADOS!G111,IF(BANCODEDADOS!$A$1=9,BANCODEDADOS!G127,IF(BANCODEDADOS!$A$1=10,BANCODEDADOS!G159,BANCODEDADOS!G31))))))))))</f>
        <v>0</v>
      </c>
      <c r="H20" s="63">
        <f>IF(BANCODEDADOS!$A$1=1,BANCODEDADOS!H95,IF(BANCODEDADOS!$A$1=2,BANCODEDADOS!H79,IF(BANCODEDADOS!$A$1=3,BANCODEDADOS!H15,IF(BANCODEDADOS!$A$1=4,BANCODEDADOS!H31,IF(BANCODEDADOS!$A$1=5,BANCODEDADOS!H143,IF(BANCODEDADOS!$A$1=6,BANCODEDADOS!H63,IF(BANCODEDADOS!$A$1=7,BANCODEDADOS!H47,IF(BANCODEDADOS!$A$1=8,BANCODEDADOS!H111,IF(BANCODEDADOS!$A$1=9,BANCODEDADOS!H127,IF(BANCODEDADOS!$A$1=10,BANCODEDADOS!H159,BANCODEDADOS!H31))))))))))</f>
        <v>0</v>
      </c>
      <c r="I20" s="57" t="str">
        <f t="shared" si="1"/>
        <v/>
      </c>
      <c r="J20" s="57">
        <f>IF(BANCODEDADOS!$A$1=1,BANCODEDADOS!J95,IF(BANCODEDADOS!$A$1=2,BANCODEDADOS!J79,IF(BANCODEDADOS!$A$1=3,BANCODEDADOS!J15,IF(BANCODEDADOS!$A$1=4,BANCODEDADOS!J31,IF(BANCODEDADOS!$A$1=5,BANCODEDADOS!J143,IF(BANCODEDADOS!$A$1=6,BANCODEDADOS!J63,IF(BANCODEDADOS!$A$1=7,BANCODEDADOS!J47,IF(BANCODEDADOS!$A$1=8,BANCODEDADOS!J111,IF(BANCODEDADOS!$A$1=9,BANCODEDADOS!J127,IF(BANCODEDADOS!$A$1=10,BANCODEDADOS!J159,BANCODEDADOS!J31))))))))))</f>
        <v>0</v>
      </c>
      <c r="K20" s="57" t="str">
        <f>IF(J20=0,"",IF(BANCODEDADOS!$A$1=1,BANCODEDADOS!K95,IF(BANCODEDADOS!$A$1=2,BANCODEDADOS!K79,IF(BANCODEDADOS!$A$1=3,BANCODEDADOS!K15,IF(BANCODEDADOS!$A$1=4,BANCODEDADOS!K31,IF(BANCODEDADOS!$A$1=5,BANCODEDADOS!K143,IF(BANCODEDADOS!$A$1=6,BANCODEDADOS!K63,IF(BANCODEDADOS!$A$1=7,BANCODEDADOS!K47,IF(BANCODEDADOS!$A$1=8,BANCODEDADOS!K111,IF(BANCODEDADOS!$A$1=9,BANCODEDADOS!K127,IF(BANCODEDADOS!$A$1=10,BANCODEDADOS!K159,BANCODEDADOS!K31)))))))))))</f>
        <v/>
      </c>
      <c r="L20" s="57" t="str">
        <f t="shared" si="2"/>
        <v/>
      </c>
      <c r="M20" s="63">
        <f>IF(BANCODEDADOS!$A$1=1,BANCODEDADOS!M95,IF(BANCODEDADOS!$A$1=2,BANCODEDADOS!M79,IF(BANCODEDADOS!$A$1=3,BANCODEDADOS!M15,IF(BANCODEDADOS!$A$1=4,BANCODEDADOS!M31,IF(BANCODEDADOS!$A$1=5,BANCODEDADOS!M143,IF(BANCODEDADOS!$A$1=6,BANCODEDADOS!M63,IF(BANCODEDADOS!$A$1=7,BANCODEDADOS!M47,IF(BANCODEDADOS!$A$1=8,BANCODEDADOS!M111,IF(BANCODEDADOS!$A$1=9,BANCODEDADOS!M127,IF(BANCODEDADOS!$A$1=10,BANCODEDADOS!M159,BANCODEDADOS!M31))))))))))</f>
        <v>0</v>
      </c>
    </row>
    <row r="21" spans="2:13" ht="12.75" customHeight="1" x14ac:dyDescent="0.25">
      <c r="B21" s="177"/>
      <c r="C21" s="66">
        <v>2020</v>
      </c>
      <c r="D21" s="63">
        <f>IF(BANCODEDADOS!$A$1=1,BANCODEDADOS!D96,IF(BANCODEDADOS!$A$1=2,BANCODEDADOS!D80,IF(BANCODEDADOS!$A$1=3,BANCODEDADOS!D16,IF(BANCODEDADOS!$A$1=4,BANCODEDADOS!D32,IF(BANCODEDADOS!$A$1=5,BANCODEDADOS!D144,IF(BANCODEDADOS!$A$1=6,BANCODEDADOS!D64,IF(BANCODEDADOS!$A$1=7,BANCODEDADOS!D48,IF(BANCODEDADOS!$A$1=8,BANCODEDADOS!D112,IF(BANCODEDADOS!$A$1=9,BANCODEDADOS!D128,IF(BANCODEDADOS!$A$1=10,BANCODEDADOS!D160,BANCODEDADOS!D32))))))))))</f>
        <v>43906</v>
      </c>
      <c r="E21" s="63">
        <f>IF(BANCODEDADOS!$A$1=1,BANCODEDADOS!E96,IF(BANCODEDADOS!$A$1=2,BANCODEDADOS!E80,IF(BANCODEDADOS!$A$1=3,BANCODEDADOS!E16,IF(BANCODEDADOS!$A$1=4,BANCODEDADOS!E32,IF(BANCODEDADOS!$A$1=5,BANCODEDADOS!E144,IF(BANCODEDADOS!$A$1=6,BANCODEDADOS!E64,IF(BANCODEDADOS!$A$1=7,BANCODEDADOS!E48,IF(BANCODEDADOS!$A$1=8,BANCODEDADOS!E112,IF(BANCODEDADOS!$A$1=9,BANCODEDADOS!E128,IF(BANCODEDADOS!$A$1=10,BANCODEDADOS!E160,BANCODEDADOS!E32))))))))))</f>
        <v>44270</v>
      </c>
      <c r="F21" s="63">
        <f t="shared" si="0"/>
        <v>44606</v>
      </c>
      <c r="G21" s="63">
        <f>IF(BANCODEDADOS!$A$1=1,BANCODEDADOS!G96,IF(BANCODEDADOS!$A$1=2,BANCODEDADOS!G80,IF(BANCODEDADOS!$A$1=3,BANCODEDADOS!G16,IF(BANCODEDADOS!$A$1=4,BANCODEDADOS!G32,IF(BANCODEDADOS!$A$1=5,BANCODEDADOS!G144,IF(BANCODEDADOS!$A$1=6,BANCODEDADOS!G64,IF(BANCODEDADOS!$A$1=7,BANCODEDADOS!G48,IF(BANCODEDADOS!$A$1=8,BANCODEDADOS!G112,IF(BANCODEDADOS!$A$1=9,BANCODEDADOS!G128,IF(BANCODEDADOS!$A$1=10,BANCODEDADOS!G160,BANCODEDADOS!G32))))))))))</f>
        <v>44335</v>
      </c>
      <c r="H21" s="63">
        <f>IF(BANCODEDADOS!$A$1=1,BANCODEDADOS!H96,IF(BANCODEDADOS!$A$1=2,BANCODEDADOS!H80,IF(BANCODEDADOS!$A$1=3,BANCODEDADOS!H16,IF(BANCODEDADOS!$A$1=4,BANCODEDADOS!H32,IF(BANCODEDADOS!$A$1=5,BANCODEDADOS!H144,IF(BANCODEDADOS!$A$1=6,BANCODEDADOS!H64,IF(BANCODEDADOS!$A$1=7,BANCODEDADOS!H48,IF(BANCODEDADOS!$A$1=8,BANCODEDADOS!H112,IF(BANCODEDADOS!$A$1=9,BANCODEDADOS!H128,IF(BANCODEDADOS!$A$1=10,BANCODEDADOS!H160,BANCODEDADOS!H32))))))))))</f>
        <v>44364</v>
      </c>
      <c r="I21" s="57" t="str">
        <f t="shared" si="1"/>
        <v>Dentro do Prazo</v>
      </c>
      <c r="J21" s="57">
        <f>IF(BANCODEDADOS!$A$1=1,BANCODEDADOS!J96,IF(BANCODEDADOS!$A$1=2,BANCODEDADOS!J80,IF(BANCODEDADOS!$A$1=3,BANCODEDADOS!J16,IF(BANCODEDADOS!$A$1=4,BANCODEDADOS!J32,IF(BANCODEDADOS!$A$1=5,BANCODEDADOS!J144,IF(BANCODEDADOS!$A$1=6,BANCODEDADOS!J64,IF(BANCODEDADOS!$A$1=7,BANCODEDADOS!J48,IF(BANCODEDADOS!$A$1=8,BANCODEDADOS!J112,IF(BANCODEDADOS!$A$1=9,BANCODEDADOS!J128,IF(BANCODEDADOS!$A$1=10,BANCODEDADOS!J160,BANCODEDADOS!J32))))))))))</f>
        <v>30</v>
      </c>
      <c r="K21" s="57">
        <f>IF(J21=0,"",IF(BANCODEDADOS!$A$1=1,BANCODEDADOS!K96,IF(BANCODEDADOS!$A$1=2,BANCODEDADOS!K80,IF(BANCODEDADOS!$A$1=3,BANCODEDADOS!K16,IF(BANCODEDADOS!$A$1=4,BANCODEDADOS!K32,IF(BANCODEDADOS!$A$1=5,BANCODEDADOS!K144,IF(BANCODEDADOS!$A$1=6,BANCODEDADOS!K64,IF(BANCODEDADOS!$A$1=7,BANCODEDADOS!K48,IF(BANCODEDADOS!$A$1=8,BANCODEDADOS!K112,IF(BANCODEDADOS!$A$1=9,BANCODEDADOS!K128,IF(BANCODEDADOS!$A$1=10,BANCODEDADOS!K160,BANCODEDADOS!K32)))))))))))</f>
        <v>0</v>
      </c>
      <c r="L21" s="57">
        <f t="shared" si="2"/>
        <v>0</v>
      </c>
      <c r="M21" s="63">
        <f>IF(BANCODEDADOS!$A$1=1,BANCODEDADOS!M96,IF(BANCODEDADOS!$A$1=2,BANCODEDADOS!M80,IF(BANCODEDADOS!$A$1=3,BANCODEDADOS!M16,IF(BANCODEDADOS!$A$1=4,BANCODEDADOS!M32,IF(BANCODEDADOS!$A$1=5,BANCODEDADOS!M144,IF(BANCODEDADOS!$A$1=6,BANCODEDADOS!M64,IF(BANCODEDADOS!$A$1=7,BANCODEDADOS!M48,IF(BANCODEDADOS!$A$1=8,BANCODEDADOS!M112,IF(BANCODEDADOS!$A$1=9,BANCODEDADOS!M128,IF(BANCODEDADOS!$A$1=10,BANCODEDADOS!M160,BANCODEDADOS!M32))))))))))</f>
        <v>0</v>
      </c>
    </row>
    <row r="22" spans="2:13" ht="12.75" customHeight="1" x14ac:dyDescent="0.25">
      <c r="B22" s="177"/>
      <c r="C22" s="66">
        <v>2021</v>
      </c>
      <c r="D22" s="63">
        <f>IF(BANCODEDADOS!$A$1=1,BANCODEDADOS!D97,IF(BANCODEDADOS!$A$1=2,BANCODEDADOS!D81,IF(BANCODEDADOS!$A$1=3,BANCODEDADOS!D17,IF(BANCODEDADOS!$A$1=4,BANCODEDADOS!D33,IF(BANCODEDADOS!$A$1=5,BANCODEDADOS!D145,IF(BANCODEDADOS!$A$1=6,BANCODEDADOS!D65,IF(BANCODEDADOS!$A$1=7,BANCODEDADOS!D49,IF(BANCODEDADOS!$A$1=8,BANCODEDADOS!D113,IF(BANCODEDADOS!$A$1=9,BANCODEDADOS!D129,IF(BANCODEDADOS!$A$1=10,BANCODEDADOS!D161,BANCODEDADOS!D33))))))))))</f>
        <v>44271</v>
      </c>
      <c r="E22" s="63">
        <f>IF(BANCODEDADOS!$A$1=1,BANCODEDADOS!E97,IF(BANCODEDADOS!$A$1=2,BANCODEDADOS!E81,IF(BANCODEDADOS!$A$1=3,BANCODEDADOS!E17,IF(BANCODEDADOS!$A$1=4,BANCODEDADOS!E33,IF(BANCODEDADOS!$A$1=5,BANCODEDADOS!E145,IF(BANCODEDADOS!$A$1=6,BANCODEDADOS!E65,IF(BANCODEDADOS!$A$1=7,BANCODEDADOS!E49,IF(BANCODEDADOS!$A$1=8,BANCODEDADOS!E113,IF(BANCODEDADOS!$A$1=9,BANCODEDADOS!E129,IF(BANCODEDADOS!$A$1=10,BANCODEDADOS!E161,BANCODEDADOS!E33))))))))))</f>
        <v>44635</v>
      </c>
      <c r="F22" s="63">
        <f t="shared" si="0"/>
        <v>44971</v>
      </c>
      <c r="G22" s="63">
        <f>IF(BANCODEDADOS!$A$1=1,BANCODEDADOS!G97,IF(BANCODEDADOS!$A$1=2,BANCODEDADOS!G81,IF(BANCODEDADOS!$A$1=3,BANCODEDADOS!G17,IF(BANCODEDADOS!$A$1=4,BANCODEDADOS!G33,IF(BANCODEDADOS!$A$1=5,BANCODEDADOS!G145,IF(BANCODEDADOS!$A$1=6,BANCODEDADOS!G65,IF(BANCODEDADOS!$A$1=7,BANCODEDADOS!G49,IF(BANCODEDADOS!$A$1=8,BANCODEDADOS!G113,IF(BANCODEDADOS!$A$1=9,BANCODEDADOS!G129,IF(BANCODEDADOS!$A$1=10,BANCODEDADOS!G161,BANCODEDADOS!G33))))))))))</f>
        <v>0</v>
      </c>
      <c r="H22" s="63">
        <f>IF(BANCODEDADOS!$A$1=1,BANCODEDADOS!H97,IF(BANCODEDADOS!$A$1=2,BANCODEDADOS!H81,IF(BANCODEDADOS!$A$1=3,BANCODEDADOS!H17,IF(BANCODEDADOS!$A$1=4,BANCODEDADOS!H33,IF(BANCODEDADOS!$A$1=5,BANCODEDADOS!H145,IF(BANCODEDADOS!$A$1=6,BANCODEDADOS!H65,IF(BANCODEDADOS!$A$1=7,BANCODEDADOS!H49,IF(BANCODEDADOS!$A$1=8,BANCODEDADOS!H113,IF(BANCODEDADOS!$A$1=9,BANCODEDADOS!H129,IF(BANCODEDADOS!$A$1=10,BANCODEDADOS!H161,BANCODEDADOS!H33))))))))))</f>
        <v>0</v>
      </c>
      <c r="I22" s="57" t="str">
        <f t="shared" si="1"/>
        <v/>
      </c>
      <c r="J22" s="57">
        <f>IF(BANCODEDADOS!$A$1=1,BANCODEDADOS!J97,IF(BANCODEDADOS!$A$1=2,BANCODEDADOS!J81,IF(BANCODEDADOS!$A$1=3,BANCODEDADOS!J17,IF(BANCODEDADOS!$A$1=4,BANCODEDADOS!J33,IF(BANCODEDADOS!$A$1=5,BANCODEDADOS!J145,IF(BANCODEDADOS!$A$1=6,BANCODEDADOS!J65,IF(BANCODEDADOS!$A$1=7,BANCODEDADOS!J49,IF(BANCODEDADOS!$A$1=8,BANCODEDADOS!J113,IF(BANCODEDADOS!$A$1=9,BANCODEDADOS!J129,IF(BANCODEDADOS!$A$1=10,BANCODEDADOS!J161,BANCODEDADOS!J33))))))))))</f>
        <v>0</v>
      </c>
      <c r="K22" s="57" t="str">
        <f>IF(J22=0,"",IF(BANCODEDADOS!$A$1=1,BANCODEDADOS!K97,IF(BANCODEDADOS!$A$1=2,BANCODEDADOS!K81,IF(BANCODEDADOS!$A$1=3,BANCODEDADOS!K17,IF(BANCODEDADOS!$A$1=4,BANCODEDADOS!K33,IF(BANCODEDADOS!$A$1=5,BANCODEDADOS!K145,IF(BANCODEDADOS!$A$1=6,BANCODEDADOS!K65,IF(BANCODEDADOS!$A$1=7,BANCODEDADOS!K49,IF(BANCODEDADOS!$A$1=8,BANCODEDADOS!K113,IF(BANCODEDADOS!$A$1=9,BANCODEDADOS!K129,IF(BANCODEDADOS!$A$1=10,BANCODEDADOS!K161,BANCODEDADOS!K33)))))))))))</f>
        <v/>
      </c>
      <c r="L22" s="57" t="str">
        <f t="shared" si="2"/>
        <v/>
      </c>
      <c r="M22" s="63">
        <f>IF(BANCODEDADOS!$A$1=1,BANCODEDADOS!M97,IF(BANCODEDADOS!$A$1=2,BANCODEDADOS!M81,IF(BANCODEDADOS!$A$1=3,BANCODEDADOS!M17,IF(BANCODEDADOS!$A$1=4,BANCODEDADOS!M33,IF(BANCODEDADOS!$A$1=5,BANCODEDADOS!M145,IF(BANCODEDADOS!$A$1=6,BANCODEDADOS!M65,IF(BANCODEDADOS!$A$1=7,BANCODEDADOS!M49,IF(BANCODEDADOS!$A$1=8,BANCODEDADOS!M113,IF(BANCODEDADOS!$A$1=9,BANCODEDADOS!M129,IF(BANCODEDADOS!$A$1=10,BANCODEDADOS!M161,BANCODEDADOS!M33))))))))))</f>
        <v>0</v>
      </c>
    </row>
    <row r="23" spans="2:13" ht="13.8" thickBot="1" x14ac:dyDescent="0.3">
      <c r="B23" s="70"/>
      <c r="C23" s="67">
        <v>2022</v>
      </c>
      <c r="D23" s="64">
        <f>IF(BANCODEDADOS!$A$1=1,BANCODEDADOS!D98,IF(BANCODEDADOS!$A$1=2,BANCODEDADOS!D82,IF(BANCODEDADOS!$A$1=3,BANCODEDADOS!D18,IF(BANCODEDADOS!$A$1=4,BANCODEDADOS!D34,IF(BANCODEDADOS!$A$1=5,BANCODEDADOS!D146,IF(BANCODEDADOS!$A$1=6,BANCODEDADOS!D66,IF(BANCODEDADOS!$A$1=7,BANCODEDADOS!D50,IF(BANCODEDADOS!$A$1=8,BANCODEDADOS!D114,IF(BANCODEDADOS!$A$1=9,BANCODEDADOS!D130,IF(BANCODEDADOS!$A$1=10,BANCODEDADOS!D162,BANCODEDADOS!D34))))))))))</f>
        <v>0</v>
      </c>
      <c r="E23" s="64">
        <f>IF(BANCODEDADOS!$A$1=1,BANCODEDADOS!E98,IF(BANCODEDADOS!$A$1=2,BANCODEDADOS!E82,IF(BANCODEDADOS!$A$1=3,BANCODEDADOS!E18,IF(BANCODEDADOS!$A$1=4,BANCODEDADOS!E34,IF(BANCODEDADOS!$A$1=5,BANCODEDADOS!E146,IF(BANCODEDADOS!$A$1=6,BANCODEDADOS!E66,IF(BANCODEDADOS!$A$1=7,BANCODEDADOS!E50,IF(BANCODEDADOS!$A$1=8,BANCODEDADOS!E114,IF(BANCODEDADOS!$A$1=9,BANCODEDADOS!E130,IF(BANCODEDADOS!$A$1=10,BANCODEDADOS!E162,BANCODEDADOS!E34))))))))))</f>
        <v>0</v>
      </c>
      <c r="F23" s="64" t="str">
        <f t="shared" si="0"/>
        <v/>
      </c>
      <c r="G23" s="64">
        <f>IF(BANCODEDADOS!$A$1=1,BANCODEDADOS!G98,IF(BANCODEDADOS!$A$1=2,BANCODEDADOS!G82,IF(BANCODEDADOS!$A$1=3,BANCODEDADOS!G18,IF(BANCODEDADOS!$A$1=4,BANCODEDADOS!G34,IF(BANCODEDADOS!$A$1=5,BANCODEDADOS!G146,IF(BANCODEDADOS!$A$1=6,BANCODEDADOS!G66,IF(BANCODEDADOS!$A$1=7,BANCODEDADOS!G50,IF(BANCODEDADOS!$A$1=8,BANCODEDADOS!G114,IF(BANCODEDADOS!$A$1=9,BANCODEDADOS!G130,IF(BANCODEDADOS!$A$1=10,BANCODEDADOS!G162,BANCODEDADOS!G34))))))))))</f>
        <v>0</v>
      </c>
      <c r="H23" s="64">
        <f>IF(BANCODEDADOS!$A$1=1,BANCODEDADOS!H98,IF(BANCODEDADOS!$A$1=2,BANCODEDADOS!H82,IF(BANCODEDADOS!$A$1=3,BANCODEDADOS!H18,IF(BANCODEDADOS!$A$1=4,BANCODEDADOS!H34,IF(BANCODEDADOS!$A$1=5,BANCODEDADOS!H146,IF(BANCODEDADOS!$A$1=6,BANCODEDADOS!H66,IF(BANCODEDADOS!$A$1=7,BANCODEDADOS!H50,IF(BANCODEDADOS!$A$1=8,BANCODEDADOS!H114,IF(BANCODEDADOS!$A$1=9,BANCODEDADOS!H130,IF(BANCODEDADOS!$A$1=10,BANCODEDADOS!H162,BANCODEDADOS!H34))))))))))</f>
        <v>0</v>
      </c>
      <c r="I23" s="61" t="str">
        <f t="shared" si="1"/>
        <v/>
      </c>
      <c r="J23" s="61">
        <f>IF(BANCODEDADOS!$A$1=1,BANCODEDADOS!J98,IF(BANCODEDADOS!$A$1=2,BANCODEDADOS!J82,IF(BANCODEDADOS!$A$1=3,BANCODEDADOS!J18,IF(BANCODEDADOS!$A$1=4,BANCODEDADOS!J34,IF(BANCODEDADOS!$A$1=5,BANCODEDADOS!J146,IF(BANCODEDADOS!$A$1=6,BANCODEDADOS!J66,IF(BANCODEDADOS!$A$1=7,BANCODEDADOS!J50,IF(BANCODEDADOS!$A$1=8,BANCODEDADOS!J114,IF(BANCODEDADOS!$A$1=9,BANCODEDADOS!J130,IF(BANCODEDADOS!$A$1=10,BANCODEDADOS!J162,BANCODEDADOS!J34))))))))))</f>
        <v>0</v>
      </c>
      <c r="K23" s="61" t="str">
        <f>IF(J23=0,"",IF(BANCODEDADOS!$A$1=1,BANCODEDADOS!K98,IF(BANCODEDADOS!$A$1=2,BANCODEDADOS!K82,IF(BANCODEDADOS!$A$1=3,BANCODEDADOS!K18,IF(BANCODEDADOS!$A$1=4,BANCODEDADOS!K34,IF(BANCODEDADOS!$A$1=5,BANCODEDADOS!K146,IF(BANCODEDADOS!$A$1=6,BANCODEDADOS!K66,IF(BANCODEDADOS!$A$1=7,BANCODEDADOS!K50,IF(BANCODEDADOS!$A$1=8,BANCODEDADOS!K114,IF(BANCODEDADOS!$A$1=9,BANCODEDADOS!K130,IF(BANCODEDADOS!$A$1=10,BANCODEDADOS!K162,BANCODEDADOS!K34)))))))))))</f>
        <v/>
      </c>
      <c r="L23" s="67" t="str">
        <f t="shared" si="2"/>
        <v/>
      </c>
      <c r="M23" s="64">
        <f>IF(BANCODEDADOS!$A$1=1,BANCODEDADOS!M98,IF(BANCODEDADOS!$A$1=2,BANCODEDADOS!M82,IF(BANCODEDADOS!$A$1=3,BANCODEDADOS!M18,IF(BANCODEDADOS!$A$1=4,BANCODEDADOS!M34,IF(BANCODEDADOS!$A$1=5,BANCODEDADOS!M146,IF(BANCODEDADOS!$A$1=6,BANCODEDADOS!M66,IF(BANCODEDADOS!$A$1=7,BANCODEDADOS!M50,IF(BANCODEDADOS!$A$1=8,BANCODEDADOS!M114,IF(BANCODEDADOS!$A$1=9,BANCODEDADOS!M130,IF(BANCODEDADOS!$A$1=10,BANCODEDADOS!M162,BANCODEDADOS!M34))))))))))</f>
        <v>0</v>
      </c>
    </row>
    <row r="24" spans="2:13" ht="14.4" thickTop="1" thickBot="1" x14ac:dyDescent="0.3">
      <c r="B24" s="55"/>
      <c r="C24" s="56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spans="2:13" ht="14.4" thickTop="1" thickBot="1" x14ac:dyDescent="0.3">
      <c r="B25" s="179" t="s">
        <v>69</v>
      </c>
      <c r="C25" s="180">
        <f>IF(BANCODEDADOS!$A$1=1,BANCODEDADOS!B99,IF(BANCODEDADOS!$A$1=2,BANCODEDADOS!B83,IF(BANCODEDADOS!$A$1=3,BANCODEDADOS!B19,IF(BANCODEDADOS!$A$1=4,BANCODEDADOS!B179,IF(BANCODEDADOS!$A$1=5,BANCODEDADOS!B147,IF(BANCODEDADOS!$A$1=6,BANCODEDADOS!B67,IF(BANCODEDADOS!$A$1=7,BANCODEDADOS!B51,IF(BANCODEDADOS!$A$1=8,BANCODEDADOS!B115,IF(BANCODEDADOS!$A$1=9,BANCODEDADOS!B131,IF(BANCODEDADOS!$A$1=10,BANCODEDADOS!B163,BANCODEDADOS!B35))))))))))</f>
        <v>0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</row>
    <row r="26" spans="2:13" ht="14.4" thickTop="1" thickBot="1" x14ac:dyDescent="0.3">
      <c r="B26" s="179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</row>
    <row r="27" spans="2:13" ht="13.8" thickTop="1" x14ac:dyDescent="0.25">
      <c r="B27" s="55"/>
      <c r="C27" s="56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2:13" x14ac:dyDescent="0.25">
      <c r="B28" s="55"/>
      <c r="C28" s="56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2:13" x14ac:dyDescent="0.25">
      <c r="B29" s="55"/>
      <c r="C29" s="56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2:13" x14ac:dyDescent="0.25">
      <c r="B30" s="55"/>
      <c r="C30" s="56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2:13" x14ac:dyDescent="0.25">
      <c r="B31" s="55"/>
      <c r="C31" s="56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2:13" x14ac:dyDescent="0.25">
      <c r="B32" s="55"/>
      <c r="C32" s="56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2:13" x14ac:dyDescent="0.2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2:13" x14ac:dyDescent="0.25"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2:13" x14ac:dyDescent="0.25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2:13" x14ac:dyDescent="0.25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2:13" x14ac:dyDescent="0.25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2:13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2:13" x14ac:dyDescent="0.2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2:13" x14ac:dyDescent="0.2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2:13" x14ac:dyDescent="0.2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2:13" x14ac:dyDescent="0.2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2:13" x14ac:dyDescent="0.2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2:13" x14ac:dyDescent="0.25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2:13" x14ac:dyDescent="0.25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2:13" x14ac:dyDescent="0.25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2:13" x14ac:dyDescent="0.25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2:13" x14ac:dyDescent="0.25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49" spans="2:13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2:13" x14ac:dyDescent="0.25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2:13" x14ac:dyDescent="0.25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</row>
    <row r="52" spans="2:13" x14ac:dyDescent="0.25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</row>
    <row r="53" spans="2:13" x14ac:dyDescent="0.25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</row>
    <row r="54" spans="2:13" x14ac:dyDescent="0.2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</row>
    <row r="55" spans="2:13" x14ac:dyDescent="0.25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</row>
    <row r="56" spans="2:13" x14ac:dyDescent="0.25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</row>
    <row r="57" spans="2:13" x14ac:dyDescent="0.25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</row>
    <row r="58" spans="2:13" x14ac:dyDescent="0.25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</row>
    <row r="59" spans="2:13" x14ac:dyDescent="0.2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</row>
    <row r="60" spans="2:13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</row>
  </sheetData>
  <mergeCells count="6">
    <mergeCell ref="D10:E10"/>
    <mergeCell ref="G10:H10"/>
    <mergeCell ref="B13:B22"/>
    <mergeCell ref="E1:J3"/>
    <mergeCell ref="B25:B26"/>
    <mergeCell ref="C25:M26"/>
  </mergeCells>
  <conditionalFormatting sqref="D11:E23">
    <cfRule type="cellIs" dxfId="7" priority="7" operator="equal">
      <formula>0</formula>
    </cfRule>
  </conditionalFormatting>
  <conditionalFormatting sqref="G11:H23">
    <cfRule type="cellIs" dxfId="6" priority="6" operator="equal">
      <formula>0</formula>
    </cfRule>
  </conditionalFormatting>
  <conditionalFormatting sqref="J11:J23">
    <cfRule type="cellIs" dxfId="5" priority="5" operator="equal">
      <formula>0</formula>
    </cfRule>
  </conditionalFormatting>
  <conditionalFormatting sqref="F11:F23">
    <cfRule type="cellIs" dxfId="4" priority="3" operator="equal">
      <formula>0</formula>
    </cfRule>
  </conditionalFormatting>
  <conditionalFormatting sqref="M11:M23">
    <cfRule type="cellIs" dxfId="3" priority="2" operator="equal">
      <formula>0</formula>
    </cfRule>
  </conditionalFormatting>
  <conditionalFormatting sqref="C25:M26">
    <cfRule type="cellIs" dxfId="2" priority="1" operator="equal">
      <formula>0</formula>
    </cfRule>
  </conditionalFormatting>
  <dataValidations count="2">
    <dataValidation type="whole" operator="equal" allowBlank="1" showInputMessage="1" showErrorMessage="1" sqref="C11:C23" xr:uid="{00000000-0002-0000-0300-000000000000}">
      <formula1>125255466698887000000</formula1>
    </dataValidation>
    <dataValidation type="whole" operator="equal" allowBlank="1" showInputMessage="1" showErrorMessage="1" sqref="C25:M26" xr:uid="{00000000-0002-0000-0300-000001000000}">
      <formula1>1223666555444770000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0" r:id="rId4" name="Drop Down 44">
              <controlPr defaultSize="0" autoLine="0" autoPict="0">
                <anchor>
                  <from>
                    <xdr:col>1</xdr:col>
                    <xdr:colOff>0</xdr:colOff>
                    <xdr:row>6</xdr:row>
                    <xdr:rowOff>68580</xdr:rowOff>
                  </from>
                  <to>
                    <xdr:col>1</xdr:col>
                    <xdr:colOff>1943100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5" name="Button 147">
              <controlPr defaultSize="0" print="0" autoFill="0" autoPict="0" macro="[0]!BANCODEDADOS">
                <anchor moveWithCells="1" siz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4</xdr:col>
                    <xdr:colOff>45720</xdr:colOff>
                    <xdr:row>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S181"/>
  <sheetViews>
    <sheetView showGridLines="0" topLeftCell="A76" workbookViewId="0">
      <selection activeCell="E10" sqref="E10"/>
    </sheetView>
  </sheetViews>
  <sheetFormatPr defaultRowHeight="13.2" x14ac:dyDescent="0.25"/>
  <cols>
    <col min="1" max="1" width="15.5546875" customWidth="1"/>
    <col min="2" max="2" width="29.33203125" customWidth="1"/>
    <col min="3" max="3" width="9" customWidth="1"/>
    <col min="4" max="4" width="13" customWidth="1"/>
    <col min="5" max="5" width="12.6640625" customWidth="1"/>
    <col min="6" max="6" width="14.5546875" customWidth="1"/>
    <col min="7" max="7" width="13.109375" customWidth="1"/>
    <col min="8" max="8" width="12.5546875" customWidth="1"/>
    <col min="9" max="9" width="14.6640625" customWidth="1"/>
    <col min="10" max="10" width="14" customWidth="1"/>
    <col min="11" max="11" width="13.6640625" customWidth="1"/>
    <col min="12" max="12" width="13" customWidth="1"/>
    <col min="13" max="13" width="13.33203125" customWidth="1"/>
    <col min="14" max="14" width="12" customWidth="1"/>
    <col min="17" max="17" width="28.5546875" customWidth="1"/>
  </cols>
  <sheetData>
    <row r="1" spans="1:19" x14ac:dyDescent="0.25">
      <c r="A1" s="181" t="s">
        <v>60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68"/>
      <c r="R1" s="68"/>
      <c r="S1" s="68"/>
    </row>
    <row r="2" spans="1:19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68"/>
      <c r="R2" s="68"/>
      <c r="S2" s="68"/>
    </row>
    <row r="3" spans="1:19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68"/>
      <c r="R3" s="68"/>
      <c r="S3" s="68"/>
    </row>
    <row r="4" spans="1:19" ht="13.8" thickBot="1" x14ac:dyDescent="0.3"/>
    <row r="5" spans="1:19" ht="28.2" customHeight="1" thickTop="1" thickBot="1" x14ac:dyDescent="0.3">
      <c r="B5" s="77" t="s">
        <v>83</v>
      </c>
      <c r="C5" s="76" t="s">
        <v>55</v>
      </c>
      <c r="D5" s="182" t="s">
        <v>16</v>
      </c>
      <c r="E5" s="182"/>
      <c r="F5" s="76" t="s">
        <v>15</v>
      </c>
      <c r="G5" s="182" t="s">
        <v>17</v>
      </c>
      <c r="H5" s="182"/>
      <c r="I5" s="76" t="s">
        <v>0</v>
      </c>
      <c r="J5" s="76" t="s">
        <v>18</v>
      </c>
      <c r="K5" s="76" t="s">
        <v>22</v>
      </c>
      <c r="L5" s="76" t="s">
        <v>19</v>
      </c>
      <c r="M5" s="76" t="s">
        <v>20</v>
      </c>
    </row>
    <row r="6" spans="1:19" ht="13.8" thickTop="1" x14ac:dyDescent="0.25">
      <c r="B6" s="209"/>
      <c r="C6" s="60">
        <v>2010</v>
      </c>
      <c r="D6" s="62">
        <v>40315</v>
      </c>
      <c r="E6" s="62">
        <v>40679</v>
      </c>
      <c r="F6" s="62">
        <f>IF(E6="","",E6+336)</f>
        <v>41015</v>
      </c>
      <c r="G6" s="62">
        <v>40680</v>
      </c>
      <c r="H6" s="62">
        <v>40709</v>
      </c>
      <c r="I6" s="60" t="str">
        <f>IF(H6="","",IF(G6&lt;F6,"Dentro do Prazo","Fora do Prazo"))</f>
        <v>Dentro do Prazo</v>
      </c>
      <c r="J6" s="60">
        <v>20</v>
      </c>
      <c r="K6" s="60">
        <v>10</v>
      </c>
      <c r="L6" s="60">
        <f>IF(J6="","",30-(J6+K6))</f>
        <v>0</v>
      </c>
      <c r="M6" s="57" t="s">
        <v>21</v>
      </c>
    </row>
    <row r="7" spans="1:19" x14ac:dyDescent="0.25">
      <c r="B7" s="212"/>
      <c r="C7" s="57">
        <v>2011</v>
      </c>
      <c r="D7" s="63">
        <v>40680</v>
      </c>
      <c r="E7" s="63">
        <v>41045</v>
      </c>
      <c r="F7" s="63">
        <f t="shared" ref="F7:F18" si="0">IF(E7="","",E7+336)</f>
        <v>41381</v>
      </c>
      <c r="G7" s="63">
        <v>41153</v>
      </c>
      <c r="H7" s="63">
        <v>41182</v>
      </c>
      <c r="I7" s="57" t="str">
        <f t="shared" ref="I7:I18" si="1">IF(H7="","",IF(G7&lt;F7,"Dentro do Prazo","Fora do Prazo"))</f>
        <v>Dentro do Prazo</v>
      </c>
      <c r="J7" s="57">
        <v>20</v>
      </c>
      <c r="K7" s="57">
        <v>10</v>
      </c>
      <c r="L7" s="57">
        <f t="shared" ref="L7:L18" si="2">IF(J7="","",30-(J7+K7))</f>
        <v>0</v>
      </c>
      <c r="M7" s="57" t="s">
        <v>21</v>
      </c>
      <c r="Q7" t="s">
        <v>58</v>
      </c>
      <c r="R7" s="52" t="s">
        <v>62</v>
      </c>
    </row>
    <row r="8" spans="1:19" x14ac:dyDescent="0.25">
      <c r="B8" s="212"/>
      <c r="C8" s="57">
        <v>2012</v>
      </c>
      <c r="D8" s="63">
        <v>41046</v>
      </c>
      <c r="E8" s="63">
        <v>41410</v>
      </c>
      <c r="F8" s="63">
        <f t="shared" si="0"/>
        <v>41746</v>
      </c>
      <c r="G8" s="63">
        <v>41396</v>
      </c>
      <c r="H8" s="63">
        <v>41425</v>
      </c>
      <c r="I8" s="57" t="str">
        <f t="shared" si="1"/>
        <v>Dentro do Prazo</v>
      </c>
      <c r="J8" s="57">
        <v>30</v>
      </c>
      <c r="K8" s="57">
        <v>0</v>
      </c>
      <c r="L8" s="57">
        <f t="shared" si="2"/>
        <v>0</v>
      </c>
      <c r="M8" s="57" t="s">
        <v>21</v>
      </c>
      <c r="Q8" t="s">
        <v>57</v>
      </c>
      <c r="R8" s="52" t="s">
        <v>63</v>
      </c>
    </row>
    <row r="9" spans="1:19" x14ac:dyDescent="0.25">
      <c r="B9" s="212"/>
      <c r="C9" s="57">
        <v>2013</v>
      </c>
      <c r="D9" s="63">
        <v>41411</v>
      </c>
      <c r="E9" s="63">
        <v>41775</v>
      </c>
      <c r="F9" s="63">
        <f t="shared" si="0"/>
        <v>42111</v>
      </c>
      <c r="G9" s="63">
        <v>41932</v>
      </c>
      <c r="H9" s="63">
        <v>41961</v>
      </c>
      <c r="I9" s="57" t="str">
        <f t="shared" si="1"/>
        <v>Dentro do Prazo</v>
      </c>
      <c r="J9" s="57">
        <v>20</v>
      </c>
      <c r="K9" s="57">
        <v>10</v>
      </c>
      <c r="L9" s="57">
        <f t="shared" si="2"/>
        <v>0</v>
      </c>
      <c r="M9" s="57" t="s">
        <v>21</v>
      </c>
      <c r="Q9" t="s">
        <v>54</v>
      </c>
      <c r="R9" s="52" t="s">
        <v>64</v>
      </c>
    </row>
    <row r="10" spans="1:19" x14ac:dyDescent="0.25">
      <c r="B10" s="212"/>
      <c r="C10" s="57">
        <v>2014</v>
      </c>
      <c r="D10" s="63">
        <v>41776</v>
      </c>
      <c r="E10" s="63">
        <v>42140</v>
      </c>
      <c r="F10" s="63">
        <f t="shared" si="0"/>
        <v>42476</v>
      </c>
      <c r="G10" s="63">
        <v>42248</v>
      </c>
      <c r="H10" s="63">
        <v>42277</v>
      </c>
      <c r="I10" s="57" t="str">
        <f t="shared" si="1"/>
        <v>Dentro do Prazo</v>
      </c>
      <c r="J10" s="57">
        <v>30</v>
      </c>
      <c r="K10" s="57">
        <v>0</v>
      </c>
      <c r="L10" s="57">
        <f t="shared" si="2"/>
        <v>0</v>
      </c>
      <c r="M10" s="57" t="s">
        <v>21</v>
      </c>
      <c r="Q10" s="52" t="s">
        <v>70</v>
      </c>
    </row>
    <row r="11" spans="1:19" x14ac:dyDescent="0.25">
      <c r="B11" s="212"/>
      <c r="C11" s="57">
        <v>2015</v>
      </c>
      <c r="D11" s="63">
        <v>42141</v>
      </c>
      <c r="E11" s="63">
        <v>42506</v>
      </c>
      <c r="F11" s="63">
        <f t="shared" si="0"/>
        <v>42842</v>
      </c>
      <c r="G11" s="63">
        <v>42614</v>
      </c>
      <c r="H11" s="63">
        <v>42643</v>
      </c>
      <c r="I11" s="57" t="str">
        <f t="shared" si="1"/>
        <v>Dentro do Prazo</v>
      </c>
      <c r="J11" s="57">
        <v>30</v>
      </c>
      <c r="K11" s="57">
        <v>0</v>
      </c>
      <c r="L11" s="57">
        <f t="shared" si="2"/>
        <v>0</v>
      </c>
      <c r="M11" s="58"/>
      <c r="Q11" s="52" t="s">
        <v>76</v>
      </c>
    </row>
    <row r="12" spans="1:19" x14ac:dyDescent="0.25">
      <c r="B12" s="212"/>
      <c r="C12" s="57">
        <v>2016</v>
      </c>
      <c r="D12" s="63">
        <v>42507</v>
      </c>
      <c r="E12" s="63">
        <v>42871</v>
      </c>
      <c r="F12" s="63">
        <f t="shared" si="0"/>
        <v>43207</v>
      </c>
      <c r="G12" s="63">
        <v>43136</v>
      </c>
      <c r="H12" s="63">
        <v>43165</v>
      </c>
      <c r="I12" s="57" t="str">
        <f t="shared" si="1"/>
        <v>Dentro do Prazo</v>
      </c>
      <c r="J12" s="57">
        <v>20</v>
      </c>
      <c r="K12" s="57">
        <v>10</v>
      </c>
      <c r="L12" s="57">
        <f t="shared" si="2"/>
        <v>0</v>
      </c>
      <c r="M12" s="58"/>
      <c r="Q12" s="52" t="s">
        <v>72</v>
      </c>
      <c r="R12" s="52" t="s">
        <v>65</v>
      </c>
    </row>
    <row r="13" spans="1:19" x14ac:dyDescent="0.25">
      <c r="B13" s="212"/>
      <c r="C13" s="57">
        <v>2017</v>
      </c>
      <c r="D13" s="63">
        <v>42872</v>
      </c>
      <c r="E13" s="63">
        <v>43236</v>
      </c>
      <c r="F13" s="63">
        <f t="shared" si="0"/>
        <v>43572</v>
      </c>
      <c r="G13" s="63">
        <v>43531</v>
      </c>
      <c r="H13" s="63">
        <v>43560</v>
      </c>
      <c r="I13" s="57" t="str">
        <f t="shared" si="1"/>
        <v>Dentro do Prazo</v>
      </c>
      <c r="J13" s="57">
        <v>15</v>
      </c>
      <c r="K13" s="57">
        <v>15</v>
      </c>
      <c r="L13" s="57">
        <f t="shared" si="2"/>
        <v>0</v>
      </c>
      <c r="M13" s="58"/>
      <c r="Q13" s="52" t="s">
        <v>75</v>
      </c>
    </row>
    <row r="14" spans="1:19" x14ac:dyDescent="0.25">
      <c r="B14" s="212"/>
      <c r="C14" s="57">
        <v>2018</v>
      </c>
      <c r="D14" s="63">
        <v>43237</v>
      </c>
      <c r="E14" s="63">
        <v>43601</v>
      </c>
      <c r="F14" s="63">
        <f t="shared" si="0"/>
        <v>43937</v>
      </c>
      <c r="G14" s="63">
        <v>43922</v>
      </c>
      <c r="H14" s="63">
        <v>43951</v>
      </c>
      <c r="I14" s="57" t="str">
        <f t="shared" si="1"/>
        <v>Dentro do Prazo</v>
      </c>
      <c r="J14" s="57">
        <v>0</v>
      </c>
      <c r="K14" s="57">
        <v>30</v>
      </c>
      <c r="L14" s="57">
        <f t="shared" si="2"/>
        <v>0</v>
      </c>
      <c r="M14" s="58"/>
      <c r="Q14" s="52" t="s">
        <v>71</v>
      </c>
      <c r="R14" s="52" t="s">
        <v>66</v>
      </c>
    </row>
    <row r="15" spans="1:19" x14ac:dyDescent="0.25">
      <c r="B15" s="212"/>
      <c r="C15" s="57">
        <v>2019</v>
      </c>
      <c r="D15" s="63">
        <v>43602</v>
      </c>
      <c r="E15" s="63">
        <v>43967</v>
      </c>
      <c r="F15" s="63">
        <f t="shared" si="0"/>
        <v>44303</v>
      </c>
      <c r="G15" s="63">
        <v>44291</v>
      </c>
      <c r="H15" s="63">
        <v>44320</v>
      </c>
      <c r="I15" s="57" t="str">
        <f t="shared" si="1"/>
        <v>Dentro do Prazo</v>
      </c>
      <c r="J15" s="57">
        <v>0</v>
      </c>
      <c r="K15" s="57">
        <v>30</v>
      </c>
      <c r="L15" s="57">
        <v>0</v>
      </c>
      <c r="M15" s="58"/>
      <c r="Q15" t="s">
        <v>56</v>
      </c>
      <c r="R15" s="52" t="s">
        <v>67</v>
      </c>
    </row>
    <row r="16" spans="1:19" x14ac:dyDescent="0.25">
      <c r="B16" s="212"/>
      <c r="C16" s="57">
        <v>2020</v>
      </c>
      <c r="D16" s="63">
        <v>43968</v>
      </c>
      <c r="E16" s="63">
        <v>44332</v>
      </c>
      <c r="F16" s="63">
        <f t="shared" si="0"/>
        <v>44668</v>
      </c>
      <c r="G16" s="63">
        <v>44662</v>
      </c>
      <c r="H16" s="63">
        <v>44691</v>
      </c>
      <c r="I16" s="57" t="s">
        <v>47</v>
      </c>
      <c r="J16" s="57">
        <v>3</v>
      </c>
      <c r="K16" s="57">
        <v>20</v>
      </c>
      <c r="L16" s="72">
        <v>7</v>
      </c>
      <c r="M16" s="58"/>
      <c r="Q16" s="52" t="s">
        <v>74</v>
      </c>
    </row>
    <row r="17" spans="1:18" x14ac:dyDescent="0.25">
      <c r="B17" s="212"/>
      <c r="C17" s="57">
        <v>2021</v>
      </c>
      <c r="D17" s="63">
        <v>44333</v>
      </c>
      <c r="E17" s="63">
        <v>44697</v>
      </c>
      <c r="F17" s="63">
        <f t="shared" si="0"/>
        <v>45033</v>
      </c>
      <c r="G17" s="63"/>
      <c r="H17" s="63"/>
      <c r="I17" s="57" t="str">
        <f t="shared" si="1"/>
        <v/>
      </c>
      <c r="J17" s="57"/>
      <c r="K17" s="57"/>
      <c r="L17" s="57" t="str">
        <f t="shared" si="2"/>
        <v/>
      </c>
      <c r="M17" s="58"/>
      <c r="Q17" t="s">
        <v>59</v>
      </c>
      <c r="R17" s="52" t="s">
        <v>68</v>
      </c>
    </row>
    <row r="18" spans="1:18" ht="13.8" thickBot="1" x14ac:dyDescent="0.3">
      <c r="B18" s="213"/>
      <c r="C18" s="61">
        <v>2022</v>
      </c>
      <c r="D18" s="64"/>
      <c r="E18" s="64"/>
      <c r="F18" s="64" t="str">
        <f t="shared" si="0"/>
        <v/>
      </c>
      <c r="G18" s="64"/>
      <c r="H18" s="64"/>
      <c r="I18" s="61" t="str">
        <f t="shared" si="1"/>
        <v/>
      </c>
      <c r="J18" s="61"/>
      <c r="K18" s="61"/>
      <c r="L18" s="61" t="str">
        <f t="shared" si="2"/>
        <v/>
      </c>
      <c r="M18" s="59"/>
    </row>
    <row r="19" spans="1:18" ht="13.8" thickTop="1" x14ac:dyDescent="0.25">
      <c r="A19" s="216" t="s">
        <v>61</v>
      </c>
      <c r="B19" s="214" t="s">
        <v>77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6"/>
      <c r="R19" s="52"/>
    </row>
    <row r="20" spans="1:18" ht="13.8" thickBot="1" x14ac:dyDescent="0.3">
      <c r="A20" s="217"/>
      <c r="B20" s="197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9"/>
      <c r="R20" s="52"/>
    </row>
    <row r="21" spans="1:18" ht="28.2" customHeight="1" thickTop="1" thickBot="1" x14ac:dyDescent="0.3">
      <c r="B21" s="77" t="s">
        <v>84</v>
      </c>
      <c r="C21" s="76" t="s">
        <v>55</v>
      </c>
      <c r="D21" s="182" t="s">
        <v>16</v>
      </c>
      <c r="E21" s="182"/>
      <c r="F21" s="76" t="s">
        <v>15</v>
      </c>
      <c r="G21" s="182" t="s">
        <v>17</v>
      </c>
      <c r="H21" s="182"/>
      <c r="I21" s="76" t="s">
        <v>0</v>
      </c>
      <c r="J21" s="76" t="s">
        <v>18</v>
      </c>
      <c r="K21" s="76" t="s">
        <v>22</v>
      </c>
      <c r="L21" s="76" t="s">
        <v>19</v>
      </c>
      <c r="M21" s="76" t="s">
        <v>20</v>
      </c>
      <c r="Q21" s="52"/>
    </row>
    <row r="22" spans="1:18" ht="13.8" thickTop="1" x14ac:dyDescent="0.25">
      <c r="B22" s="209"/>
      <c r="C22" s="60">
        <v>2010</v>
      </c>
      <c r="D22" s="62"/>
      <c r="E22" s="62"/>
      <c r="F22" s="62" t="str">
        <f>IF(E22="","",E22+336)</f>
        <v/>
      </c>
      <c r="G22" s="62"/>
      <c r="H22" s="62"/>
      <c r="I22" s="60" t="str">
        <f t="shared" ref="I22:I27" si="3">IF(H22="","",IF(G22&lt;F22,"Dentro do Prazo","Fora do Prazo"))</f>
        <v/>
      </c>
      <c r="J22" s="60"/>
      <c r="K22" s="60"/>
      <c r="L22" s="60" t="str">
        <f t="shared" ref="L22:L34" si="4">IF(J22="","",30-(J22+K22))</f>
        <v/>
      </c>
      <c r="M22" s="57"/>
    </row>
    <row r="23" spans="1:18" x14ac:dyDescent="0.25">
      <c r="B23" s="210"/>
      <c r="C23" s="57">
        <v>2011</v>
      </c>
      <c r="D23" s="63"/>
      <c r="E23" s="63"/>
      <c r="F23" s="63" t="str">
        <f t="shared" ref="F23:F34" si="5">IF(E23="","",E23+336)</f>
        <v/>
      </c>
      <c r="G23" s="63"/>
      <c r="H23" s="63"/>
      <c r="I23" s="57" t="str">
        <f t="shared" si="3"/>
        <v/>
      </c>
      <c r="J23" s="57"/>
      <c r="K23" s="57"/>
      <c r="L23" s="57" t="str">
        <f t="shared" si="4"/>
        <v/>
      </c>
      <c r="M23" s="57"/>
    </row>
    <row r="24" spans="1:18" x14ac:dyDescent="0.25">
      <c r="B24" s="210"/>
      <c r="C24" s="57">
        <v>2012</v>
      </c>
      <c r="D24" s="63"/>
      <c r="E24" s="63"/>
      <c r="F24" s="63" t="str">
        <f t="shared" si="5"/>
        <v/>
      </c>
      <c r="G24" s="63"/>
      <c r="H24" s="63"/>
      <c r="I24" s="57" t="str">
        <f t="shared" si="3"/>
        <v/>
      </c>
      <c r="J24" s="57"/>
      <c r="K24" s="57"/>
      <c r="L24" s="57" t="str">
        <f t="shared" si="4"/>
        <v/>
      </c>
      <c r="M24" s="57"/>
    </row>
    <row r="25" spans="1:18" x14ac:dyDescent="0.25">
      <c r="B25" s="210"/>
      <c r="C25" s="57">
        <v>2013</v>
      </c>
      <c r="D25" s="63"/>
      <c r="E25" s="63"/>
      <c r="F25" s="63" t="str">
        <f t="shared" si="5"/>
        <v/>
      </c>
      <c r="G25" s="63"/>
      <c r="H25" s="63"/>
      <c r="I25" s="57" t="str">
        <f t="shared" si="3"/>
        <v/>
      </c>
      <c r="J25" s="57"/>
      <c r="K25" s="57"/>
      <c r="L25" s="57" t="str">
        <f t="shared" si="4"/>
        <v/>
      </c>
      <c r="M25" s="57"/>
    </row>
    <row r="26" spans="1:18" x14ac:dyDescent="0.25">
      <c r="B26" s="210"/>
      <c r="C26" s="57">
        <v>2014</v>
      </c>
      <c r="D26" s="63"/>
      <c r="E26" s="63"/>
      <c r="F26" s="63" t="str">
        <f t="shared" si="5"/>
        <v/>
      </c>
      <c r="G26" s="63"/>
      <c r="H26" s="63"/>
      <c r="I26" s="57" t="str">
        <f t="shared" si="3"/>
        <v/>
      </c>
      <c r="J26" s="57"/>
      <c r="K26" s="57"/>
      <c r="L26" s="57" t="str">
        <f t="shared" si="4"/>
        <v/>
      </c>
      <c r="M26" s="57"/>
    </row>
    <row r="27" spans="1:18" x14ac:dyDescent="0.25">
      <c r="B27" s="210"/>
      <c r="C27" s="57">
        <v>2015</v>
      </c>
      <c r="D27" s="63"/>
      <c r="E27" s="63"/>
      <c r="F27" s="63" t="str">
        <f t="shared" si="5"/>
        <v/>
      </c>
      <c r="G27" s="63"/>
      <c r="H27" s="63"/>
      <c r="I27" s="57" t="str">
        <f t="shared" si="3"/>
        <v/>
      </c>
      <c r="J27" s="57"/>
      <c r="K27" s="57"/>
      <c r="L27" s="57" t="str">
        <f t="shared" si="4"/>
        <v/>
      </c>
      <c r="M27" s="58"/>
    </row>
    <row r="28" spans="1:18" x14ac:dyDescent="0.25">
      <c r="B28" s="210"/>
      <c r="C28" s="57">
        <v>2016</v>
      </c>
      <c r="D28" s="63"/>
      <c r="E28" s="63"/>
      <c r="F28" s="63" t="str">
        <f t="shared" si="5"/>
        <v/>
      </c>
      <c r="G28" s="63"/>
      <c r="H28" s="63"/>
      <c r="I28" s="57"/>
      <c r="J28" s="57"/>
      <c r="K28" s="57"/>
      <c r="L28" s="57" t="str">
        <f t="shared" si="4"/>
        <v/>
      </c>
      <c r="M28" s="58"/>
    </row>
    <row r="29" spans="1:18" x14ac:dyDescent="0.25">
      <c r="B29" s="210"/>
      <c r="C29" s="57">
        <v>2017</v>
      </c>
      <c r="D29" s="63"/>
      <c r="E29" s="63"/>
      <c r="F29" s="63" t="str">
        <f t="shared" si="5"/>
        <v/>
      </c>
      <c r="G29" s="63"/>
      <c r="H29" s="63"/>
      <c r="I29" s="57" t="str">
        <f t="shared" ref="I29:I34" si="6">IF(H29="","",IF(G29&lt;F29,"Dentro do Prazo","Fora do Prazo"))</f>
        <v/>
      </c>
      <c r="J29" s="57"/>
      <c r="K29" s="57"/>
      <c r="L29" s="72" t="str">
        <f t="shared" si="4"/>
        <v/>
      </c>
      <c r="M29" s="58"/>
    </row>
    <row r="30" spans="1:18" x14ac:dyDescent="0.25">
      <c r="B30" s="210"/>
      <c r="C30" s="57">
        <v>2018</v>
      </c>
      <c r="D30" s="63"/>
      <c r="E30" s="63"/>
      <c r="F30" s="63" t="str">
        <f t="shared" si="5"/>
        <v/>
      </c>
      <c r="G30" s="63"/>
      <c r="H30" s="63"/>
      <c r="I30" s="57" t="str">
        <f t="shared" si="6"/>
        <v/>
      </c>
      <c r="J30" s="57"/>
      <c r="K30" s="57"/>
      <c r="L30" s="57" t="str">
        <f t="shared" si="4"/>
        <v/>
      </c>
      <c r="M30" s="58"/>
    </row>
    <row r="31" spans="1:18" x14ac:dyDescent="0.25">
      <c r="B31" s="210"/>
      <c r="C31" s="57">
        <v>2019</v>
      </c>
      <c r="D31" s="63"/>
      <c r="E31" s="63"/>
      <c r="F31" s="63" t="str">
        <f t="shared" si="5"/>
        <v/>
      </c>
      <c r="G31" s="63"/>
      <c r="H31" s="63"/>
      <c r="I31" s="57" t="str">
        <f t="shared" si="6"/>
        <v/>
      </c>
      <c r="J31" s="57"/>
      <c r="K31" s="57"/>
      <c r="L31" s="57" t="str">
        <f t="shared" si="4"/>
        <v/>
      </c>
      <c r="M31" s="58"/>
      <c r="Q31">
        <f>IF(BANCODEDADOS!$A$1=1,BANCODEDADOS!B99,IF(BANCODEDADOS!$A$1=2,BANCODEDADOS!B83,IF(BANCODEDADOS!$A$1=3,BANCODEDADOS!B19,IF(BANCODEDADOS!$A$1=4,BANCODEDADOS!B179,IF(BANCODEDADOS!$A$1=5,BANCODEDADOS!B147,IF(BANCODEDADOS!$A$1=6,BANCODEDADOS!B67,IF(BANCODEDADOS!$A$1=7,BANCODEDADOS!B51,IF(BANCODEDADOS!$A$1=8,BANCODEDADOS!B115,IF(BANCODEDADOS!$A$1=9,BANCODEDADOS!B131,IF(BANCODEDADOS!$A$1=10,BANCODEDADOS!B163,BANCODEDADOS!D22))))))))))</f>
        <v>0</v>
      </c>
    </row>
    <row r="32" spans="1:18" x14ac:dyDescent="0.25">
      <c r="B32" s="210"/>
      <c r="C32" s="57">
        <v>2020</v>
      </c>
      <c r="D32" s="63">
        <v>43906</v>
      </c>
      <c r="E32" s="63">
        <v>44270</v>
      </c>
      <c r="F32" s="63">
        <f t="shared" si="5"/>
        <v>44606</v>
      </c>
      <c r="G32" s="63">
        <v>44335</v>
      </c>
      <c r="H32" s="63">
        <v>44364</v>
      </c>
      <c r="I32" s="57" t="str">
        <f t="shared" si="6"/>
        <v>Dentro do Prazo</v>
      </c>
      <c r="J32" s="57">
        <v>30</v>
      </c>
      <c r="K32" s="57"/>
      <c r="L32" s="57">
        <f t="shared" si="4"/>
        <v>0</v>
      </c>
      <c r="M32" s="58"/>
    </row>
    <row r="33" spans="1:13" x14ac:dyDescent="0.25">
      <c r="B33" s="210"/>
      <c r="C33" s="57">
        <v>2021</v>
      </c>
      <c r="D33" s="63">
        <v>44271</v>
      </c>
      <c r="E33" s="63">
        <v>44635</v>
      </c>
      <c r="F33" s="63">
        <f t="shared" si="5"/>
        <v>44971</v>
      </c>
      <c r="G33" s="63"/>
      <c r="H33" s="63"/>
      <c r="I33" s="57" t="str">
        <f t="shared" si="6"/>
        <v/>
      </c>
      <c r="J33" s="57"/>
      <c r="K33" s="57"/>
      <c r="L33" s="57" t="str">
        <f t="shared" si="4"/>
        <v/>
      </c>
      <c r="M33" s="58"/>
    </row>
    <row r="34" spans="1:13" ht="13.8" thickBot="1" x14ac:dyDescent="0.3">
      <c r="B34" s="211"/>
      <c r="C34" s="61">
        <v>2022</v>
      </c>
      <c r="D34" s="64"/>
      <c r="E34" s="64"/>
      <c r="F34" s="64" t="str">
        <f t="shared" si="5"/>
        <v/>
      </c>
      <c r="G34" s="64"/>
      <c r="H34" s="64"/>
      <c r="I34" s="61" t="str">
        <f t="shared" si="6"/>
        <v/>
      </c>
      <c r="J34" s="61"/>
      <c r="K34" s="61"/>
      <c r="L34" s="61" t="str">
        <f t="shared" si="4"/>
        <v/>
      </c>
      <c r="M34" s="59"/>
    </row>
    <row r="35" spans="1:13" ht="13.8" thickTop="1" x14ac:dyDescent="0.25">
      <c r="A35" s="216" t="s">
        <v>61</v>
      </c>
      <c r="B35" s="200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2"/>
    </row>
    <row r="36" spans="1:13" ht="13.8" thickBot="1" x14ac:dyDescent="0.3">
      <c r="A36" s="217"/>
      <c r="B36" s="203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5"/>
    </row>
    <row r="37" spans="1:13" ht="28.2" customHeight="1" thickTop="1" thickBot="1" x14ac:dyDescent="0.3">
      <c r="B37" s="77" t="s">
        <v>85</v>
      </c>
      <c r="C37" s="76" t="s">
        <v>55</v>
      </c>
      <c r="D37" s="182" t="s">
        <v>16</v>
      </c>
      <c r="E37" s="182"/>
      <c r="F37" s="76" t="s">
        <v>15</v>
      </c>
      <c r="G37" s="182" t="s">
        <v>17</v>
      </c>
      <c r="H37" s="182"/>
      <c r="I37" s="76" t="s">
        <v>0</v>
      </c>
      <c r="J37" s="76" t="s">
        <v>18</v>
      </c>
      <c r="K37" s="76" t="s">
        <v>22</v>
      </c>
      <c r="L37" s="76" t="s">
        <v>19</v>
      </c>
      <c r="M37" s="76" t="s">
        <v>20</v>
      </c>
    </row>
    <row r="38" spans="1:13" ht="13.8" thickTop="1" x14ac:dyDescent="0.25">
      <c r="B38" s="186"/>
      <c r="C38" s="60">
        <v>2010</v>
      </c>
      <c r="D38" s="62"/>
      <c r="E38" s="62"/>
      <c r="F38" s="62" t="str">
        <f>IF(E38="","",E38+336)</f>
        <v/>
      </c>
      <c r="G38" s="62"/>
      <c r="H38" s="62"/>
      <c r="I38" s="60" t="str">
        <f t="shared" ref="I38:I50" si="7">IF(H38="","",IF(G38&lt;F38,"Dentro do Prazo","Fora do Prazo"))</f>
        <v/>
      </c>
      <c r="J38" s="60"/>
      <c r="K38" s="60"/>
      <c r="L38" s="60" t="str">
        <f t="shared" ref="L38:L50" si="8">IF(J38="","",30-(J38+K38))</f>
        <v/>
      </c>
      <c r="M38" s="57"/>
    </row>
    <row r="39" spans="1:13" x14ac:dyDescent="0.25">
      <c r="B39" s="187"/>
      <c r="C39" s="57">
        <v>2011</v>
      </c>
      <c r="D39" s="63">
        <v>40544</v>
      </c>
      <c r="E39" s="63">
        <v>40908</v>
      </c>
      <c r="F39" s="63">
        <f t="shared" ref="F39:F50" si="9">IF(E39="","",E39+336)</f>
        <v>41244</v>
      </c>
      <c r="G39" s="63">
        <v>40927</v>
      </c>
      <c r="H39" s="63">
        <v>40956</v>
      </c>
      <c r="I39" s="57" t="str">
        <f t="shared" si="7"/>
        <v>Dentro do Prazo</v>
      </c>
      <c r="J39" s="57">
        <v>30</v>
      </c>
      <c r="K39" s="57">
        <v>0</v>
      </c>
      <c r="L39" s="57">
        <f t="shared" si="8"/>
        <v>0</v>
      </c>
      <c r="M39" s="57" t="s">
        <v>21</v>
      </c>
    </row>
    <row r="40" spans="1:13" x14ac:dyDescent="0.25">
      <c r="B40" s="187"/>
      <c r="C40" s="57">
        <v>2012</v>
      </c>
      <c r="D40" s="63">
        <v>40909</v>
      </c>
      <c r="E40" s="63">
        <v>41274</v>
      </c>
      <c r="F40" s="63">
        <f t="shared" si="9"/>
        <v>41610</v>
      </c>
      <c r="G40" s="63">
        <v>41306</v>
      </c>
      <c r="H40" s="63">
        <v>41335</v>
      </c>
      <c r="I40" s="57" t="str">
        <f t="shared" si="7"/>
        <v>Dentro do Prazo</v>
      </c>
      <c r="J40" s="57">
        <v>30</v>
      </c>
      <c r="K40" s="57">
        <v>0</v>
      </c>
      <c r="L40" s="57">
        <f t="shared" si="8"/>
        <v>0</v>
      </c>
      <c r="M40" s="57" t="s">
        <v>21</v>
      </c>
    </row>
    <row r="41" spans="1:13" x14ac:dyDescent="0.25">
      <c r="B41" s="187"/>
      <c r="C41" s="57">
        <v>2013</v>
      </c>
      <c r="D41" s="63">
        <v>41275</v>
      </c>
      <c r="E41" s="63">
        <v>41639</v>
      </c>
      <c r="F41" s="63">
        <f t="shared" si="9"/>
        <v>41975</v>
      </c>
      <c r="G41" s="63">
        <v>41641</v>
      </c>
      <c r="H41" s="63">
        <v>41670</v>
      </c>
      <c r="I41" s="57" t="str">
        <f t="shared" si="7"/>
        <v>Dentro do Prazo</v>
      </c>
      <c r="J41" s="57">
        <v>30</v>
      </c>
      <c r="K41" s="57">
        <v>0</v>
      </c>
      <c r="L41" s="57">
        <f t="shared" si="8"/>
        <v>0</v>
      </c>
      <c r="M41" s="57" t="s">
        <v>21</v>
      </c>
    </row>
    <row r="42" spans="1:13" x14ac:dyDescent="0.25">
      <c r="B42" s="187"/>
      <c r="C42" s="57">
        <v>2014</v>
      </c>
      <c r="D42" s="63">
        <v>41640</v>
      </c>
      <c r="E42" s="63">
        <v>42004</v>
      </c>
      <c r="F42" s="63">
        <f t="shared" si="9"/>
        <v>42340</v>
      </c>
      <c r="G42" s="63">
        <v>42054</v>
      </c>
      <c r="H42" s="63">
        <v>42083</v>
      </c>
      <c r="I42" s="57" t="str">
        <f t="shared" si="7"/>
        <v>Dentro do Prazo</v>
      </c>
      <c r="J42" s="57">
        <v>30</v>
      </c>
      <c r="K42" s="57">
        <v>0</v>
      </c>
      <c r="L42" s="57">
        <f t="shared" si="8"/>
        <v>0</v>
      </c>
      <c r="M42" s="57" t="s">
        <v>21</v>
      </c>
    </row>
    <row r="43" spans="1:13" x14ac:dyDescent="0.25">
      <c r="B43" s="187"/>
      <c r="C43" s="57">
        <v>2015</v>
      </c>
      <c r="D43" s="63">
        <v>42005</v>
      </c>
      <c r="E43" s="63">
        <v>42369</v>
      </c>
      <c r="F43" s="63">
        <f t="shared" si="9"/>
        <v>42705</v>
      </c>
      <c r="G43" s="63">
        <v>42401</v>
      </c>
      <c r="H43" s="63">
        <v>42430</v>
      </c>
      <c r="I43" s="57" t="str">
        <f t="shared" si="7"/>
        <v>Dentro do Prazo</v>
      </c>
      <c r="J43" s="57">
        <v>30</v>
      </c>
      <c r="K43" s="57">
        <v>0</v>
      </c>
      <c r="L43" s="57">
        <f t="shared" si="8"/>
        <v>0</v>
      </c>
      <c r="M43" s="57" t="s">
        <v>21</v>
      </c>
    </row>
    <row r="44" spans="1:13" x14ac:dyDescent="0.25">
      <c r="B44" s="187"/>
      <c r="C44" s="57">
        <v>2016</v>
      </c>
      <c r="D44" s="63">
        <v>42370</v>
      </c>
      <c r="E44" s="63">
        <v>42735</v>
      </c>
      <c r="F44" s="63">
        <f t="shared" si="9"/>
        <v>43071</v>
      </c>
      <c r="G44" s="63">
        <v>42737</v>
      </c>
      <c r="H44" s="63">
        <v>42766</v>
      </c>
      <c r="I44" s="57" t="str">
        <f t="shared" si="7"/>
        <v>Dentro do Prazo</v>
      </c>
      <c r="J44" s="57">
        <v>30</v>
      </c>
      <c r="K44" s="57">
        <v>0</v>
      </c>
      <c r="L44" s="57">
        <v>0</v>
      </c>
      <c r="M44" s="58"/>
    </row>
    <row r="45" spans="1:13" x14ac:dyDescent="0.25">
      <c r="B45" s="187"/>
      <c r="C45" s="57">
        <v>2017</v>
      </c>
      <c r="D45" s="63">
        <v>42736</v>
      </c>
      <c r="E45" s="63">
        <v>43100</v>
      </c>
      <c r="F45" s="63">
        <f t="shared" si="9"/>
        <v>43436</v>
      </c>
      <c r="G45" s="63">
        <v>43136</v>
      </c>
      <c r="H45" s="63">
        <v>43165</v>
      </c>
      <c r="I45" s="57" t="str">
        <f t="shared" si="7"/>
        <v>Dentro do Prazo</v>
      </c>
      <c r="J45" s="57">
        <v>30</v>
      </c>
      <c r="K45" s="57">
        <v>0</v>
      </c>
      <c r="L45" s="57">
        <f t="shared" si="8"/>
        <v>0</v>
      </c>
      <c r="M45" s="58"/>
    </row>
    <row r="46" spans="1:13" x14ac:dyDescent="0.25">
      <c r="B46" s="187"/>
      <c r="C46" s="57">
        <v>2018</v>
      </c>
      <c r="D46" s="63">
        <v>43101</v>
      </c>
      <c r="E46" s="63">
        <v>43465</v>
      </c>
      <c r="F46" s="63">
        <f t="shared" si="9"/>
        <v>43801</v>
      </c>
      <c r="G46" s="63">
        <v>43467</v>
      </c>
      <c r="H46" s="63">
        <v>43496</v>
      </c>
      <c r="I46" s="57" t="str">
        <f>IF(H46="","",IF(G46&lt;F46,"Dentro do Prazo","Fora do Prazo"))</f>
        <v>Dentro do Prazo</v>
      </c>
      <c r="J46" s="57">
        <v>20</v>
      </c>
      <c r="K46" s="57">
        <v>10</v>
      </c>
      <c r="L46" s="57">
        <f t="shared" si="8"/>
        <v>0</v>
      </c>
      <c r="M46" s="58"/>
    </row>
    <row r="47" spans="1:13" x14ac:dyDescent="0.25">
      <c r="B47" s="187"/>
      <c r="C47" s="57">
        <v>2019</v>
      </c>
      <c r="D47" s="63">
        <v>43466</v>
      </c>
      <c r="E47" s="63">
        <v>43830</v>
      </c>
      <c r="F47" s="63">
        <f t="shared" si="9"/>
        <v>44166</v>
      </c>
      <c r="G47" s="63">
        <v>44166</v>
      </c>
      <c r="H47" s="63">
        <v>44195</v>
      </c>
      <c r="I47" s="57" t="s">
        <v>73</v>
      </c>
      <c r="J47" s="57">
        <v>20</v>
      </c>
      <c r="K47" s="57">
        <v>10</v>
      </c>
      <c r="L47" s="57">
        <v>0</v>
      </c>
      <c r="M47" s="58"/>
    </row>
    <row r="48" spans="1:13" x14ac:dyDescent="0.25">
      <c r="B48" s="187"/>
      <c r="C48" s="57">
        <v>2020</v>
      </c>
      <c r="D48" s="63">
        <v>43831</v>
      </c>
      <c r="E48" s="63">
        <v>44196</v>
      </c>
      <c r="F48" s="63">
        <f t="shared" si="9"/>
        <v>44532</v>
      </c>
      <c r="G48" s="63">
        <v>44532</v>
      </c>
      <c r="H48" s="63">
        <v>44561</v>
      </c>
      <c r="I48" s="57" t="s">
        <v>73</v>
      </c>
      <c r="J48" s="57">
        <v>30</v>
      </c>
      <c r="K48" s="57"/>
      <c r="L48" s="57">
        <f t="shared" si="8"/>
        <v>0</v>
      </c>
      <c r="M48" s="58"/>
    </row>
    <row r="49" spans="1:13" x14ac:dyDescent="0.25">
      <c r="B49" s="187"/>
      <c r="C49" s="57">
        <v>2021</v>
      </c>
      <c r="D49" s="63">
        <v>44197</v>
      </c>
      <c r="E49" s="63">
        <v>44561</v>
      </c>
      <c r="F49" s="63">
        <f t="shared" si="9"/>
        <v>44897</v>
      </c>
      <c r="G49" s="63"/>
      <c r="H49" s="63"/>
      <c r="I49" s="57" t="str">
        <f t="shared" si="7"/>
        <v/>
      </c>
      <c r="J49" s="57"/>
      <c r="K49" s="57"/>
      <c r="L49" s="57" t="str">
        <f t="shared" si="8"/>
        <v/>
      </c>
      <c r="M49" s="58"/>
    </row>
    <row r="50" spans="1:13" ht="13.8" thickBot="1" x14ac:dyDescent="0.3">
      <c r="B50" s="188"/>
      <c r="C50" s="61">
        <v>2022</v>
      </c>
      <c r="D50" s="64"/>
      <c r="E50" s="64"/>
      <c r="F50" s="64" t="str">
        <f t="shared" si="9"/>
        <v/>
      </c>
      <c r="G50" s="64"/>
      <c r="H50" s="64"/>
      <c r="I50" s="61" t="str">
        <f t="shared" si="7"/>
        <v/>
      </c>
      <c r="J50" s="61"/>
      <c r="K50" s="61"/>
      <c r="L50" s="61" t="str">
        <f t="shared" si="8"/>
        <v/>
      </c>
      <c r="M50" s="59"/>
    </row>
    <row r="51" spans="1:13" ht="13.8" thickTop="1" x14ac:dyDescent="0.25">
      <c r="A51" s="216" t="s">
        <v>61</v>
      </c>
      <c r="B51" s="189" t="s">
        <v>78</v>
      </c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1"/>
    </row>
    <row r="52" spans="1:13" ht="13.8" thickBot="1" x14ac:dyDescent="0.3">
      <c r="A52" s="217"/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4"/>
    </row>
    <row r="53" spans="1:13" ht="28.2" customHeight="1" thickTop="1" thickBot="1" x14ac:dyDescent="0.3">
      <c r="B53" s="77" t="s">
        <v>86</v>
      </c>
      <c r="C53" s="76" t="s">
        <v>55</v>
      </c>
      <c r="D53" s="182" t="s">
        <v>16</v>
      </c>
      <c r="E53" s="182"/>
      <c r="F53" s="76" t="s">
        <v>15</v>
      </c>
      <c r="G53" s="182" t="s">
        <v>17</v>
      </c>
      <c r="H53" s="182"/>
      <c r="I53" s="76" t="s">
        <v>0</v>
      </c>
      <c r="J53" s="76" t="s">
        <v>18</v>
      </c>
      <c r="K53" s="76" t="s">
        <v>22</v>
      </c>
      <c r="L53" s="76" t="s">
        <v>19</v>
      </c>
      <c r="M53" s="76" t="s">
        <v>20</v>
      </c>
    </row>
    <row r="54" spans="1:13" ht="13.8" thickTop="1" x14ac:dyDescent="0.25">
      <c r="B54" s="186"/>
      <c r="C54" s="60">
        <v>2010</v>
      </c>
      <c r="D54" s="62"/>
      <c r="E54" s="62"/>
      <c r="F54" s="62" t="str">
        <f>IF(E54="","",E54+336)</f>
        <v/>
      </c>
      <c r="G54" s="62"/>
      <c r="H54" s="62"/>
      <c r="I54" s="60" t="str">
        <f t="shared" ref="I54:I66" si="10">IF(H54="","",IF(G54&lt;F54,"Dentro do Prazo","Fora do Prazo"))</f>
        <v/>
      </c>
      <c r="J54" s="60"/>
      <c r="K54" s="60"/>
      <c r="L54" s="60" t="str">
        <f t="shared" ref="L54:L62" si="11">IF(J54="","",30-(J54+K54))</f>
        <v/>
      </c>
      <c r="M54" s="57"/>
    </row>
    <row r="55" spans="1:13" x14ac:dyDescent="0.25">
      <c r="B55" s="187"/>
      <c r="C55" s="57">
        <v>2011</v>
      </c>
      <c r="D55" s="63"/>
      <c r="E55" s="63"/>
      <c r="F55" s="63" t="str">
        <f t="shared" ref="F55:F64" si="12">IF(E55="","",E55+336)</f>
        <v/>
      </c>
      <c r="G55" s="63"/>
      <c r="H55" s="63"/>
      <c r="I55" s="57" t="str">
        <f t="shared" si="10"/>
        <v/>
      </c>
      <c r="J55" s="57"/>
      <c r="K55" s="57"/>
      <c r="L55" s="57" t="str">
        <f t="shared" si="11"/>
        <v/>
      </c>
      <c r="M55" s="57"/>
    </row>
    <row r="56" spans="1:13" x14ac:dyDescent="0.25">
      <c r="B56" s="187"/>
      <c r="C56" s="57">
        <v>2012</v>
      </c>
      <c r="D56" s="63"/>
      <c r="E56" s="63"/>
      <c r="F56" s="63" t="str">
        <f t="shared" si="12"/>
        <v/>
      </c>
      <c r="G56" s="63"/>
      <c r="H56" s="63"/>
      <c r="I56" s="57" t="str">
        <f t="shared" si="10"/>
        <v/>
      </c>
      <c r="J56" s="57"/>
      <c r="K56" s="57"/>
      <c r="L56" s="57" t="str">
        <f t="shared" si="11"/>
        <v/>
      </c>
      <c r="M56" s="57"/>
    </row>
    <row r="57" spans="1:13" x14ac:dyDescent="0.25">
      <c r="B57" s="187"/>
      <c r="C57" s="57">
        <v>2013</v>
      </c>
      <c r="D57" s="63"/>
      <c r="E57" s="63"/>
      <c r="F57" s="63" t="str">
        <f t="shared" si="12"/>
        <v/>
      </c>
      <c r="G57" s="63"/>
      <c r="H57" s="63"/>
      <c r="I57" s="57" t="str">
        <f t="shared" si="10"/>
        <v/>
      </c>
      <c r="J57" s="57"/>
      <c r="K57" s="57"/>
      <c r="L57" s="57" t="str">
        <f t="shared" si="11"/>
        <v/>
      </c>
      <c r="M57" s="57"/>
    </row>
    <row r="58" spans="1:13" x14ac:dyDescent="0.25">
      <c r="B58" s="187"/>
      <c r="C58" s="57">
        <v>2014</v>
      </c>
      <c r="D58" s="63"/>
      <c r="E58" s="63"/>
      <c r="F58" s="63" t="str">
        <f t="shared" si="12"/>
        <v/>
      </c>
      <c r="G58" s="63"/>
      <c r="H58" s="63"/>
      <c r="I58" s="57" t="str">
        <f t="shared" si="10"/>
        <v/>
      </c>
      <c r="J58" s="57"/>
      <c r="K58" s="57"/>
      <c r="L58" s="57" t="str">
        <f t="shared" si="11"/>
        <v/>
      </c>
      <c r="M58" s="58"/>
    </row>
    <row r="59" spans="1:13" x14ac:dyDescent="0.25">
      <c r="B59" s="187"/>
      <c r="C59" s="57">
        <v>2015</v>
      </c>
      <c r="D59" s="63">
        <v>42128</v>
      </c>
      <c r="E59" s="63">
        <v>42493</v>
      </c>
      <c r="F59" s="63">
        <f t="shared" si="12"/>
        <v>42829</v>
      </c>
      <c r="G59" s="63">
        <v>42583</v>
      </c>
      <c r="H59" s="63">
        <v>42612</v>
      </c>
      <c r="I59" s="57" t="str">
        <f t="shared" si="10"/>
        <v>Dentro do Prazo</v>
      </c>
      <c r="J59" s="57">
        <v>30</v>
      </c>
      <c r="K59" s="57"/>
      <c r="L59" s="57">
        <f t="shared" si="11"/>
        <v>0</v>
      </c>
      <c r="M59" s="57" t="s">
        <v>21</v>
      </c>
    </row>
    <row r="60" spans="1:13" x14ac:dyDescent="0.25">
      <c r="B60" s="187"/>
      <c r="C60" s="57">
        <v>2016</v>
      </c>
      <c r="D60" s="63">
        <v>42494</v>
      </c>
      <c r="E60" s="63">
        <v>42858</v>
      </c>
      <c r="F60" s="63">
        <f t="shared" si="12"/>
        <v>43194</v>
      </c>
      <c r="G60" s="63">
        <v>42917</v>
      </c>
      <c r="H60" s="63">
        <v>42946</v>
      </c>
      <c r="I60" s="57" t="str">
        <f t="shared" si="10"/>
        <v>Dentro do Prazo</v>
      </c>
      <c r="J60" s="57">
        <v>30</v>
      </c>
      <c r="K60" s="57"/>
      <c r="L60" s="57">
        <f t="shared" si="11"/>
        <v>0</v>
      </c>
      <c r="M60" s="58"/>
    </row>
    <row r="61" spans="1:13" x14ac:dyDescent="0.25">
      <c r="B61" s="187"/>
      <c r="C61" s="57">
        <v>2017</v>
      </c>
      <c r="D61" s="63">
        <v>42859</v>
      </c>
      <c r="E61" s="63">
        <v>43223</v>
      </c>
      <c r="F61" s="63">
        <f t="shared" si="12"/>
        <v>43559</v>
      </c>
      <c r="G61" s="63">
        <v>43313</v>
      </c>
      <c r="H61" s="63">
        <v>43342</v>
      </c>
      <c r="I61" s="57" t="str">
        <f t="shared" si="10"/>
        <v>Dentro do Prazo</v>
      </c>
      <c r="J61" s="57">
        <v>30</v>
      </c>
      <c r="K61" s="57"/>
      <c r="L61" s="57">
        <f t="shared" si="11"/>
        <v>0</v>
      </c>
      <c r="M61" s="58"/>
    </row>
    <row r="62" spans="1:13" x14ac:dyDescent="0.25">
      <c r="B62" s="187"/>
      <c r="C62" s="57">
        <v>2018</v>
      </c>
      <c r="D62" s="63">
        <v>43224</v>
      </c>
      <c r="E62" s="63">
        <v>43588</v>
      </c>
      <c r="F62" s="63">
        <f t="shared" si="12"/>
        <v>43924</v>
      </c>
      <c r="G62" s="63">
        <v>43922</v>
      </c>
      <c r="H62" s="63">
        <v>43951</v>
      </c>
      <c r="I62" s="57" t="str">
        <f t="shared" si="10"/>
        <v>Dentro do Prazo</v>
      </c>
      <c r="J62" s="57">
        <v>20</v>
      </c>
      <c r="K62" s="57">
        <v>10</v>
      </c>
      <c r="L62" s="57">
        <f t="shared" si="11"/>
        <v>0</v>
      </c>
      <c r="M62" s="58"/>
    </row>
    <row r="63" spans="1:13" x14ac:dyDescent="0.25">
      <c r="B63" s="187"/>
      <c r="C63" s="57">
        <v>2019</v>
      </c>
      <c r="D63" s="63">
        <v>43589</v>
      </c>
      <c r="E63" s="63">
        <v>43954</v>
      </c>
      <c r="F63" s="63">
        <f t="shared" si="12"/>
        <v>44290</v>
      </c>
      <c r="G63" s="63">
        <v>44284</v>
      </c>
      <c r="H63" s="63">
        <v>44313</v>
      </c>
      <c r="I63" s="57" t="str">
        <f t="shared" si="10"/>
        <v>Dentro do Prazo</v>
      </c>
      <c r="J63" s="57">
        <v>20</v>
      </c>
      <c r="K63" s="57">
        <v>10</v>
      </c>
      <c r="L63" s="72"/>
      <c r="M63" s="58"/>
    </row>
    <row r="64" spans="1:13" x14ac:dyDescent="0.25">
      <c r="B64" s="187"/>
      <c r="C64" s="57">
        <v>2020</v>
      </c>
      <c r="D64" s="63">
        <v>43955</v>
      </c>
      <c r="E64" s="63">
        <v>44319</v>
      </c>
      <c r="F64" s="63">
        <f t="shared" si="12"/>
        <v>44655</v>
      </c>
      <c r="G64" s="63">
        <v>44651</v>
      </c>
      <c r="H64" s="63">
        <v>44680</v>
      </c>
      <c r="I64" s="57" t="str">
        <f t="shared" si="10"/>
        <v>Dentro do Prazo</v>
      </c>
      <c r="J64" s="57"/>
      <c r="K64" s="57"/>
      <c r="L64" s="72">
        <v>30</v>
      </c>
      <c r="M64" s="58"/>
    </row>
    <row r="65" spans="1:13" x14ac:dyDescent="0.25">
      <c r="B65" s="187"/>
      <c r="C65" s="57">
        <v>2021</v>
      </c>
      <c r="D65" s="63">
        <v>44320</v>
      </c>
      <c r="E65" s="63">
        <v>44654</v>
      </c>
      <c r="F65" s="63">
        <v>44990</v>
      </c>
      <c r="G65" s="63"/>
      <c r="H65" s="63"/>
      <c r="I65" s="57" t="str">
        <f t="shared" si="10"/>
        <v/>
      </c>
      <c r="J65" s="57"/>
      <c r="K65" s="57"/>
      <c r="L65" s="57" t="str">
        <f t="shared" ref="L65:L66" si="13">IF(J65="","",30-(J65+K65))</f>
        <v/>
      </c>
      <c r="M65" s="58"/>
    </row>
    <row r="66" spans="1:13" ht="13.8" thickBot="1" x14ac:dyDescent="0.3">
      <c r="B66" s="188"/>
      <c r="C66" s="61">
        <v>2022</v>
      </c>
      <c r="D66" s="64"/>
      <c r="E66" s="64"/>
      <c r="F66" s="64" t="str">
        <f t="shared" ref="F66" si="14">IF(E66="","",E66+336)</f>
        <v/>
      </c>
      <c r="G66" s="64"/>
      <c r="H66" s="64"/>
      <c r="I66" s="61" t="str">
        <f t="shared" si="10"/>
        <v/>
      </c>
      <c r="J66" s="61"/>
      <c r="K66" s="61"/>
      <c r="L66" s="61" t="str">
        <f t="shared" si="13"/>
        <v/>
      </c>
      <c r="M66" s="59"/>
    </row>
    <row r="67" spans="1:13" ht="13.8" thickTop="1" x14ac:dyDescent="0.25">
      <c r="A67" s="216" t="s">
        <v>61</v>
      </c>
      <c r="B67" s="200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2"/>
    </row>
    <row r="68" spans="1:13" ht="13.8" thickBot="1" x14ac:dyDescent="0.3">
      <c r="A68" s="217"/>
      <c r="B68" s="203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5"/>
    </row>
    <row r="69" spans="1:13" ht="28.2" customHeight="1" thickTop="1" thickBot="1" x14ac:dyDescent="0.3">
      <c r="B69" s="77" t="s">
        <v>87</v>
      </c>
      <c r="C69" s="76" t="s">
        <v>55</v>
      </c>
      <c r="D69" s="182" t="s">
        <v>16</v>
      </c>
      <c r="E69" s="182"/>
      <c r="F69" s="76" t="s">
        <v>15</v>
      </c>
      <c r="G69" s="182" t="s">
        <v>17</v>
      </c>
      <c r="H69" s="182"/>
      <c r="I69" s="76" t="s">
        <v>0</v>
      </c>
      <c r="J69" s="76" t="s">
        <v>18</v>
      </c>
      <c r="K69" s="76" t="s">
        <v>22</v>
      </c>
      <c r="L69" s="76" t="s">
        <v>19</v>
      </c>
      <c r="M69" s="76" t="s">
        <v>20</v>
      </c>
    </row>
    <row r="70" spans="1:13" ht="13.8" thickTop="1" x14ac:dyDescent="0.25">
      <c r="B70" s="186"/>
      <c r="C70" s="60">
        <v>2010</v>
      </c>
      <c r="D70" s="62"/>
      <c r="E70" s="62"/>
      <c r="F70" s="62" t="str">
        <f>IF(E70="","",E70+336)</f>
        <v/>
      </c>
      <c r="G70" s="62"/>
      <c r="H70" s="62"/>
      <c r="I70" s="60" t="str">
        <f t="shared" ref="I70:I82" si="15">IF(H70="","",IF(G70&lt;F70,"Dentro do Prazo","Fora do Prazo"))</f>
        <v/>
      </c>
      <c r="J70" s="60"/>
      <c r="K70" s="60"/>
      <c r="L70" s="60" t="str">
        <f t="shared" ref="L70:L82" si="16">IF(J70="","",30-(J70+K70))</f>
        <v/>
      </c>
      <c r="M70" s="57"/>
    </row>
    <row r="71" spans="1:13" x14ac:dyDescent="0.25">
      <c r="B71" s="187"/>
      <c r="C71" s="57">
        <v>2011</v>
      </c>
      <c r="D71" s="63"/>
      <c r="E71" s="63"/>
      <c r="F71" s="63" t="str">
        <f t="shared" ref="F71:F82" si="17">IF(E71="","",E71+336)</f>
        <v/>
      </c>
      <c r="G71" s="63"/>
      <c r="H71" s="63"/>
      <c r="I71" s="57" t="str">
        <f t="shared" si="15"/>
        <v/>
      </c>
      <c r="J71" s="57"/>
      <c r="K71" s="57"/>
      <c r="L71" s="57" t="str">
        <f t="shared" si="16"/>
        <v/>
      </c>
      <c r="M71" s="57"/>
    </row>
    <row r="72" spans="1:13" x14ac:dyDescent="0.25">
      <c r="B72" s="187"/>
      <c r="C72" s="57">
        <v>2012</v>
      </c>
      <c r="D72" s="63"/>
      <c r="E72" s="63"/>
      <c r="F72" s="63" t="str">
        <f t="shared" si="17"/>
        <v/>
      </c>
      <c r="G72" s="63"/>
      <c r="H72" s="63"/>
      <c r="I72" s="57" t="str">
        <f t="shared" si="15"/>
        <v/>
      </c>
      <c r="J72" s="57"/>
      <c r="K72" s="57"/>
      <c r="L72" s="57" t="str">
        <f t="shared" si="16"/>
        <v/>
      </c>
      <c r="M72" s="57"/>
    </row>
    <row r="73" spans="1:13" x14ac:dyDescent="0.25">
      <c r="B73" s="187"/>
      <c r="C73" s="57">
        <v>2013</v>
      </c>
      <c r="D73" s="63"/>
      <c r="E73" s="63"/>
      <c r="F73" s="63" t="str">
        <f t="shared" si="17"/>
        <v/>
      </c>
      <c r="G73" s="63"/>
      <c r="H73" s="63"/>
      <c r="I73" s="57" t="str">
        <f t="shared" si="15"/>
        <v/>
      </c>
      <c r="J73" s="57"/>
      <c r="K73" s="57"/>
      <c r="L73" s="57" t="str">
        <f t="shared" si="16"/>
        <v/>
      </c>
      <c r="M73" s="57"/>
    </row>
    <row r="74" spans="1:13" x14ac:dyDescent="0.25">
      <c r="B74" s="187"/>
      <c r="C74" s="57">
        <v>2014</v>
      </c>
      <c r="D74" s="63">
        <v>41699</v>
      </c>
      <c r="E74" s="63">
        <v>42063</v>
      </c>
      <c r="F74" s="63">
        <f t="shared" si="17"/>
        <v>42399</v>
      </c>
      <c r="G74" s="63">
        <v>42009</v>
      </c>
      <c r="H74" s="63">
        <v>42038</v>
      </c>
      <c r="I74" s="57" t="str">
        <f t="shared" si="15"/>
        <v>Dentro do Prazo</v>
      </c>
      <c r="J74" s="57">
        <v>30</v>
      </c>
      <c r="K74" s="57">
        <v>0</v>
      </c>
      <c r="L74" s="57">
        <f t="shared" si="16"/>
        <v>0</v>
      </c>
      <c r="M74" s="57" t="s">
        <v>21</v>
      </c>
    </row>
    <row r="75" spans="1:13" x14ac:dyDescent="0.25">
      <c r="B75" s="187"/>
      <c r="C75" s="57">
        <v>2015</v>
      </c>
      <c r="D75" s="63">
        <v>42064</v>
      </c>
      <c r="E75" s="63">
        <v>42428</v>
      </c>
      <c r="F75" s="63">
        <f t="shared" si="17"/>
        <v>42764</v>
      </c>
      <c r="G75" s="63">
        <v>42373</v>
      </c>
      <c r="H75" s="63">
        <v>42402</v>
      </c>
      <c r="I75" s="57" t="str">
        <f t="shared" si="15"/>
        <v>Dentro do Prazo</v>
      </c>
      <c r="J75" s="57">
        <v>30</v>
      </c>
      <c r="K75" s="57">
        <v>0</v>
      </c>
      <c r="L75" s="57">
        <f t="shared" si="16"/>
        <v>0</v>
      </c>
      <c r="M75" s="57" t="s">
        <v>21</v>
      </c>
    </row>
    <row r="76" spans="1:13" x14ac:dyDescent="0.25">
      <c r="B76" s="187"/>
      <c r="C76" s="57">
        <v>2016</v>
      </c>
      <c r="D76" s="63">
        <v>42430</v>
      </c>
      <c r="E76" s="63">
        <v>42794</v>
      </c>
      <c r="F76" s="63">
        <f t="shared" si="17"/>
        <v>43130</v>
      </c>
      <c r="G76" s="63">
        <v>42826</v>
      </c>
      <c r="H76" s="63">
        <v>42855</v>
      </c>
      <c r="I76" s="57" t="str">
        <f t="shared" si="15"/>
        <v>Dentro do Prazo</v>
      </c>
      <c r="J76" s="57">
        <v>30</v>
      </c>
      <c r="K76" s="57">
        <v>0</v>
      </c>
      <c r="L76" s="57">
        <f t="shared" si="16"/>
        <v>0</v>
      </c>
      <c r="M76" s="58"/>
    </row>
    <row r="77" spans="1:13" x14ac:dyDescent="0.25">
      <c r="B77" s="187"/>
      <c r="C77" s="57">
        <v>2017</v>
      </c>
      <c r="D77" s="63">
        <v>42795</v>
      </c>
      <c r="E77" s="63">
        <v>43159</v>
      </c>
      <c r="F77" s="63">
        <f t="shared" si="17"/>
        <v>43495</v>
      </c>
      <c r="G77" s="63">
        <v>43102</v>
      </c>
      <c r="H77" s="63">
        <v>43131</v>
      </c>
      <c r="I77" s="57" t="str">
        <f t="shared" si="15"/>
        <v>Dentro do Prazo</v>
      </c>
      <c r="J77" s="57">
        <v>30</v>
      </c>
      <c r="K77" s="57">
        <v>0</v>
      </c>
      <c r="L77" s="57">
        <f t="shared" si="16"/>
        <v>0</v>
      </c>
      <c r="M77" s="58"/>
    </row>
    <row r="78" spans="1:13" x14ac:dyDescent="0.25">
      <c r="B78" s="187"/>
      <c r="C78" s="57">
        <v>2018</v>
      </c>
      <c r="D78" s="63">
        <v>43160</v>
      </c>
      <c r="E78" s="63">
        <v>43524</v>
      </c>
      <c r="F78" s="63">
        <f t="shared" si="17"/>
        <v>43860</v>
      </c>
      <c r="G78" s="63">
        <v>43500</v>
      </c>
      <c r="H78" s="63">
        <v>43529</v>
      </c>
      <c r="I78" s="57" t="str">
        <f t="shared" si="15"/>
        <v>Dentro do Prazo</v>
      </c>
      <c r="J78" s="57">
        <v>20</v>
      </c>
      <c r="K78" s="57">
        <v>10</v>
      </c>
      <c r="L78" s="57">
        <f t="shared" si="16"/>
        <v>0</v>
      </c>
      <c r="M78" s="58"/>
    </row>
    <row r="79" spans="1:13" x14ac:dyDescent="0.25">
      <c r="B79" s="187"/>
      <c r="C79" s="57">
        <v>2019</v>
      </c>
      <c r="D79" s="63">
        <v>43525</v>
      </c>
      <c r="E79" s="63">
        <v>43889</v>
      </c>
      <c r="F79" s="63">
        <f t="shared" si="17"/>
        <v>44225</v>
      </c>
      <c r="G79" s="63">
        <v>44200</v>
      </c>
      <c r="H79" s="63">
        <v>44229</v>
      </c>
      <c r="I79" s="57" t="str">
        <f t="shared" si="15"/>
        <v>Dentro do Prazo</v>
      </c>
      <c r="J79" s="57">
        <v>20</v>
      </c>
      <c r="K79" s="57">
        <v>10</v>
      </c>
      <c r="L79" s="57">
        <f>IF(J79="","",30-(J79+K79))</f>
        <v>0</v>
      </c>
      <c r="M79" s="58"/>
    </row>
    <row r="80" spans="1:13" x14ac:dyDescent="0.25">
      <c r="B80" s="187"/>
      <c r="C80" s="57">
        <v>2020</v>
      </c>
      <c r="D80" s="63">
        <v>43891</v>
      </c>
      <c r="E80" s="63">
        <v>44255</v>
      </c>
      <c r="F80" s="63">
        <f t="shared" si="17"/>
        <v>44591</v>
      </c>
      <c r="G80" s="63">
        <v>44564</v>
      </c>
      <c r="H80" s="63">
        <v>44593</v>
      </c>
      <c r="I80" s="57" t="str">
        <f t="shared" si="15"/>
        <v>Dentro do Prazo</v>
      </c>
      <c r="J80" s="57">
        <v>20</v>
      </c>
      <c r="K80" s="57">
        <v>10</v>
      </c>
      <c r="L80" s="57">
        <f>IF(J80="","",30-(J80+K80))</f>
        <v>0</v>
      </c>
      <c r="M80" s="58"/>
    </row>
    <row r="81" spans="1:13" x14ac:dyDescent="0.25">
      <c r="B81" s="187"/>
      <c r="C81" s="57">
        <v>2021</v>
      </c>
      <c r="D81" s="63">
        <v>44256</v>
      </c>
      <c r="E81" s="63">
        <v>44620</v>
      </c>
      <c r="F81" s="63">
        <f t="shared" si="17"/>
        <v>44956</v>
      </c>
      <c r="G81" s="63"/>
      <c r="H81" s="63"/>
      <c r="I81" s="57" t="str">
        <f t="shared" si="15"/>
        <v/>
      </c>
      <c r="J81" s="57"/>
      <c r="K81" s="57"/>
      <c r="L81" s="57" t="str">
        <f t="shared" si="16"/>
        <v/>
      </c>
      <c r="M81" s="58"/>
    </row>
    <row r="82" spans="1:13" ht="13.8" thickBot="1" x14ac:dyDescent="0.3">
      <c r="B82" s="188"/>
      <c r="C82" s="61">
        <v>2022</v>
      </c>
      <c r="D82" s="64"/>
      <c r="E82" s="64"/>
      <c r="F82" s="64" t="str">
        <f t="shared" si="17"/>
        <v/>
      </c>
      <c r="G82" s="64"/>
      <c r="H82" s="64"/>
      <c r="I82" s="61" t="str">
        <f t="shared" si="15"/>
        <v/>
      </c>
      <c r="J82" s="61"/>
      <c r="K82" s="61"/>
      <c r="L82" s="61" t="str">
        <f t="shared" si="16"/>
        <v/>
      </c>
      <c r="M82" s="59"/>
    </row>
    <row r="83" spans="1:13" ht="13.8" thickTop="1" x14ac:dyDescent="0.25">
      <c r="A83" s="216" t="s">
        <v>61</v>
      </c>
      <c r="B83" s="218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20"/>
    </row>
    <row r="84" spans="1:13" ht="13.8" thickBot="1" x14ac:dyDescent="0.3">
      <c r="A84" s="217"/>
      <c r="B84" s="221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3"/>
    </row>
    <row r="85" spans="1:13" ht="28.2" customHeight="1" thickTop="1" thickBot="1" x14ac:dyDescent="0.3">
      <c r="B85" s="77" t="s">
        <v>88</v>
      </c>
      <c r="C85" s="76" t="s">
        <v>55</v>
      </c>
      <c r="D85" s="182" t="s">
        <v>16</v>
      </c>
      <c r="E85" s="182"/>
      <c r="F85" s="76" t="s">
        <v>15</v>
      </c>
      <c r="G85" s="182" t="s">
        <v>17</v>
      </c>
      <c r="H85" s="182"/>
      <c r="I85" s="76" t="s">
        <v>0</v>
      </c>
      <c r="J85" s="76" t="s">
        <v>18</v>
      </c>
      <c r="K85" s="76" t="s">
        <v>22</v>
      </c>
      <c r="L85" s="76" t="s">
        <v>19</v>
      </c>
      <c r="M85" s="76" t="s">
        <v>20</v>
      </c>
    </row>
    <row r="86" spans="1:13" ht="13.8" thickTop="1" x14ac:dyDescent="0.25">
      <c r="B86" s="186"/>
      <c r="C86" s="60">
        <v>2010</v>
      </c>
      <c r="D86" s="62"/>
      <c r="E86" s="62"/>
      <c r="F86" s="62" t="str">
        <f>IF(E86="","",E86+336)</f>
        <v/>
      </c>
      <c r="G86" s="62"/>
      <c r="H86" s="62"/>
      <c r="I86" s="60" t="str">
        <f t="shared" ref="I86:I98" si="18">IF(H86="","",IF(G86&lt;F86,"Dentro do Prazo","Fora do Prazo"))</f>
        <v/>
      </c>
      <c r="J86" s="60"/>
      <c r="K86" s="60"/>
      <c r="L86" s="60" t="str">
        <f t="shared" ref="L86:L98" si="19">IF(J86="","",30-(J86+K86))</f>
        <v/>
      </c>
      <c r="M86" s="57"/>
    </row>
    <row r="87" spans="1:13" x14ac:dyDescent="0.25">
      <c r="B87" s="187"/>
      <c r="C87" s="57">
        <v>2011</v>
      </c>
      <c r="D87" s="63"/>
      <c r="E87" s="63"/>
      <c r="F87" s="63" t="str">
        <f t="shared" ref="F87:F98" si="20">IF(E87="","",E87+336)</f>
        <v/>
      </c>
      <c r="G87" s="63"/>
      <c r="H87" s="63"/>
      <c r="I87" s="57" t="str">
        <f t="shared" si="18"/>
        <v/>
      </c>
      <c r="J87" s="57"/>
      <c r="K87" s="57"/>
      <c r="L87" s="57" t="str">
        <f t="shared" si="19"/>
        <v/>
      </c>
      <c r="M87" s="57"/>
    </row>
    <row r="88" spans="1:13" x14ac:dyDescent="0.25">
      <c r="B88" s="187"/>
      <c r="C88" s="57">
        <v>2012</v>
      </c>
      <c r="D88" s="63"/>
      <c r="E88" s="63"/>
      <c r="F88" s="63" t="str">
        <f t="shared" si="20"/>
        <v/>
      </c>
      <c r="G88" s="63"/>
      <c r="H88" s="63"/>
      <c r="I88" s="57" t="str">
        <f t="shared" si="18"/>
        <v/>
      </c>
      <c r="J88" s="57"/>
      <c r="K88" s="57"/>
      <c r="L88" s="57" t="str">
        <f t="shared" si="19"/>
        <v/>
      </c>
      <c r="M88" s="57"/>
    </row>
    <row r="89" spans="1:13" x14ac:dyDescent="0.25">
      <c r="B89" s="187"/>
      <c r="C89" s="57">
        <v>2013</v>
      </c>
      <c r="D89" s="63"/>
      <c r="E89" s="63"/>
      <c r="F89" s="63" t="str">
        <f t="shared" si="20"/>
        <v/>
      </c>
      <c r="G89" s="63"/>
      <c r="H89" s="63"/>
      <c r="I89" s="57" t="str">
        <f t="shared" si="18"/>
        <v/>
      </c>
      <c r="J89" s="57"/>
      <c r="K89" s="57"/>
      <c r="L89" s="57" t="str">
        <f t="shared" si="19"/>
        <v/>
      </c>
      <c r="M89" s="57"/>
    </row>
    <row r="90" spans="1:13" x14ac:dyDescent="0.25">
      <c r="B90" s="187"/>
      <c r="C90" s="57">
        <v>2014</v>
      </c>
      <c r="D90" s="63"/>
      <c r="E90" s="63"/>
      <c r="F90" s="63" t="str">
        <f t="shared" si="20"/>
        <v/>
      </c>
      <c r="G90" s="63"/>
      <c r="H90" s="63"/>
      <c r="I90" s="57" t="str">
        <f t="shared" si="18"/>
        <v/>
      </c>
      <c r="J90" s="57"/>
      <c r="K90" s="57"/>
      <c r="L90" s="57" t="str">
        <f t="shared" si="19"/>
        <v/>
      </c>
      <c r="M90" s="58"/>
    </row>
    <row r="91" spans="1:13" x14ac:dyDescent="0.25">
      <c r="B91" s="187"/>
      <c r="C91" s="57">
        <v>2015</v>
      </c>
      <c r="D91" s="63">
        <v>42248</v>
      </c>
      <c r="E91" s="63">
        <v>42613</v>
      </c>
      <c r="F91" s="63">
        <f t="shared" si="20"/>
        <v>42949</v>
      </c>
      <c r="G91" s="63">
        <v>42857</v>
      </c>
      <c r="H91" s="63">
        <v>42886</v>
      </c>
      <c r="I91" s="57" t="str">
        <f t="shared" si="18"/>
        <v>Dentro do Prazo</v>
      </c>
      <c r="J91" s="57">
        <v>30</v>
      </c>
      <c r="K91" s="57"/>
      <c r="L91" s="57">
        <f t="shared" si="19"/>
        <v>0</v>
      </c>
      <c r="M91" s="58"/>
    </row>
    <row r="92" spans="1:13" x14ac:dyDescent="0.25">
      <c r="B92" s="187"/>
      <c r="C92" s="57">
        <v>2016</v>
      </c>
      <c r="D92" s="63">
        <v>42614</v>
      </c>
      <c r="E92" s="63">
        <v>42978</v>
      </c>
      <c r="F92" s="63">
        <f t="shared" si="20"/>
        <v>43314</v>
      </c>
      <c r="G92" s="63">
        <v>43284</v>
      </c>
      <c r="H92" s="63">
        <v>43313</v>
      </c>
      <c r="I92" s="57" t="str">
        <f t="shared" si="18"/>
        <v>Dentro do Prazo</v>
      </c>
      <c r="J92" s="57">
        <v>20</v>
      </c>
      <c r="K92" s="57">
        <v>10</v>
      </c>
      <c r="L92" s="57">
        <f>IF(J92="","",30-(J92+K92))</f>
        <v>0</v>
      </c>
      <c r="M92" s="58"/>
    </row>
    <row r="93" spans="1:13" x14ac:dyDescent="0.25">
      <c r="B93" s="187"/>
      <c r="C93" s="57">
        <v>2017</v>
      </c>
      <c r="D93" s="63">
        <v>42979</v>
      </c>
      <c r="E93" s="63">
        <v>43343</v>
      </c>
      <c r="F93" s="63">
        <f t="shared" si="20"/>
        <v>43679</v>
      </c>
      <c r="G93" s="63">
        <v>43675</v>
      </c>
      <c r="H93" s="63">
        <v>43704</v>
      </c>
      <c r="I93" s="57" t="str">
        <f t="shared" si="18"/>
        <v>Dentro do Prazo</v>
      </c>
      <c r="J93" s="57">
        <v>17</v>
      </c>
      <c r="K93" s="57">
        <v>10</v>
      </c>
      <c r="L93" s="72">
        <f t="shared" si="19"/>
        <v>3</v>
      </c>
      <c r="M93" s="58"/>
    </row>
    <row r="94" spans="1:13" x14ac:dyDescent="0.25">
      <c r="B94" s="187"/>
      <c r="C94" s="57">
        <v>2018</v>
      </c>
      <c r="D94" s="63">
        <v>43344</v>
      </c>
      <c r="E94" s="63">
        <v>43708</v>
      </c>
      <c r="F94" s="63">
        <f t="shared" si="20"/>
        <v>44044</v>
      </c>
      <c r="G94" s="63">
        <v>44040</v>
      </c>
      <c r="H94" s="63">
        <v>44069</v>
      </c>
      <c r="I94" s="57" t="str">
        <f>IF(H94="","",IF(G94&lt;F94,"Dentro do Prazo","Fora do Prazo"))</f>
        <v>Dentro do Prazo</v>
      </c>
      <c r="J94" s="57">
        <v>20</v>
      </c>
      <c r="K94" s="57">
        <v>10</v>
      </c>
      <c r="L94" s="57">
        <f t="shared" si="19"/>
        <v>0</v>
      </c>
      <c r="M94" s="58"/>
    </row>
    <row r="95" spans="1:13" x14ac:dyDescent="0.25">
      <c r="B95" s="187"/>
      <c r="C95" s="57">
        <v>2019</v>
      </c>
      <c r="D95" s="63">
        <v>43709</v>
      </c>
      <c r="E95" s="63">
        <v>44074</v>
      </c>
      <c r="F95" s="63">
        <f>IF(E95="","",E95+336)</f>
        <v>44410</v>
      </c>
      <c r="G95" s="63">
        <v>44410</v>
      </c>
      <c r="H95" s="63">
        <v>44439</v>
      </c>
      <c r="I95" s="57" t="s">
        <v>47</v>
      </c>
      <c r="J95" s="57">
        <v>19</v>
      </c>
      <c r="K95" s="57">
        <v>10</v>
      </c>
      <c r="L95" s="72">
        <v>1</v>
      </c>
      <c r="M95" s="58"/>
    </row>
    <row r="96" spans="1:13" x14ac:dyDescent="0.25">
      <c r="B96" s="187"/>
      <c r="C96" s="57">
        <v>2020</v>
      </c>
      <c r="D96" s="63">
        <v>44075</v>
      </c>
      <c r="E96" s="63">
        <v>44439</v>
      </c>
      <c r="F96" s="63">
        <f t="shared" si="20"/>
        <v>44775</v>
      </c>
      <c r="G96" s="63">
        <v>44740</v>
      </c>
      <c r="H96" s="63">
        <v>44769</v>
      </c>
      <c r="I96" s="57" t="str">
        <f t="shared" si="18"/>
        <v>Dentro do Prazo</v>
      </c>
      <c r="J96" s="57">
        <v>0</v>
      </c>
      <c r="K96" s="57"/>
      <c r="L96" s="72">
        <f t="shared" si="19"/>
        <v>30</v>
      </c>
      <c r="M96" s="58"/>
    </row>
    <row r="97" spans="1:13" x14ac:dyDescent="0.25">
      <c r="B97" s="187"/>
      <c r="C97" s="57">
        <v>2021</v>
      </c>
      <c r="D97" s="63">
        <v>44440</v>
      </c>
      <c r="E97" s="63">
        <v>44804</v>
      </c>
      <c r="F97" s="63">
        <f t="shared" si="20"/>
        <v>45140</v>
      </c>
      <c r="G97" s="63"/>
      <c r="H97" s="63"/>
      <c r="I97" s="57" t="str">
        <f t="shared" si="18"/>
        <v/>
      </c>
      <c r="J97" s="57"/>
      <c r="K97" s="57"/>
      <c r="L97" s="57" t="str">
        <f t="shared" si="19"/>
        <v/>
      </c>
      <c r="M97" s="58"/>
    </row>
    <row r="98" spans="1:13" ht="13.8" thickBot="1" x14ac:dyDescent="0.3">
      <c r="B98" s="188"/>
      <c r="C98" s="61">
        <v>2022</v>
      </c>
      <c r="D98" s="64"/>
      <c r="E98" s="64"/>
      <c r="F98" s="64" t="str">
        <f t="shared" si="20"/>
        <v/>
      </c>
      <c r="G98" s="64"/>
      <c r="H98" s="64"/>
      <c r="I98" s="61" t="str">
        <f t="shared" si="18"/>
        <v/>
      </c>
      <c r="J98" s="61"/>
      <c r="K98" s="61"/>
      <c r="L98" s="61" t="str">
        <f t="shared" si="19"/>
        <v/>
      </c>
      <c r="M98" s="59"/>
    </row>
    <row r="99" spans="1:13" ht="13.8" thickTop="1" x14ac:dyDescent="0.25">
      <c r="A99" s="216" t="s">
        <v>61</v>
      </c>
      <c r="B99" s="189" t="s">
        <v>79</v>
      </c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1"/>
    </row>
    <row r="100" spans="1:13" ht="13.8" thickBot="1" x14ac:dyDescent="0.3">
      <c r="A100" s="217"/>
      <c r="B100" s="192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4"/>
    </row>
    <row r="101" spans="1:13" ht="28.2" customHeight="1" thickTop="1" thickBot="1" x14ac:dyDescent="0.3">
      <c r="B101" s="77" t="s">
        <v>89</v>
      </c>
      <c r="C101" s="76" t="s">
        <v>55</v>
      </c>
      <c r="D101" s="182" t="s">
        <v>16</v>
      </c>
      <c r="E101" s="182"/>
      <c r="F101" s="76" t="s">
        <v>15</v>
      </c>
      <c r="G101" s="182" t="s">
        <v>17</v>
      </c>
      <c r="H101" s="182"/>
      <c r="I101" s="76" t="s">
        <v>0</v>
      </c>
      <c r="J101" s="76" t="s">
        <v>18</v>
      </c>
      <c r="K101" s="76" t="s">
        <v>22</v>
      </c>
      <c r="L101" s="76" t="s">
        <v>19</v>
      </c>
      <c r="M101" s="76" t="s">
        <v>20</v>
      </c>
    </row>
    <row r="102" spans="1:13" ht="13.8" thickTop="1" x14ac:dyDescent="0.25">
      <c r="B102" s="183"/>
      <c r="C102" s="60">
        <v>2010</v>
      </c>
      <c r="D102" s="62"/>
      <c r="E102" s="62"/>
      <c r="F102" s="62" t="str">
        <f>IF(E102="","",E102+336)</f>
        <v/>
      </c>
      <c r="G102" s="62"/>
      <c r="H102" s="62"/>
      <c r="I102" s="60" t="str">
        <f t="shared" ref="I102:I108" si="21">IF(H102="","",IF(G102&lt;F102,"Dentro do Prazo","Fora do Prazo"))</f>
        <v/>
      </c>
      <c r="J102" s="60"/>
      <c r="K102" s="60"/>
      <c r="L102" s="60" t="str">
        <f t="shared" ref="L102:L109" si="22">IF(J102="","",30-(J102+K102))</f>
        <v/>
      </c>
      <c r="M102" s="57"/>
    </row>
    <row r="103" spans="1:13" x14ac:dyDescent="0.25">
      <c r="B103" s="184"/>
      <c r="C103" s="57">
        <v>2011</v>
      </c>
      <c r="D103" s="63"/>
      <c r="E103" s="63"/>
      <c r="F103" s="63" t="str">
        <f t="shared" ref="F103:F114" si="23">IF(E103="","",E103+336)</f>
        <v/>
      </c>
      <c r="G103" s="63"/>
      <c r="H103" s="63"/>
      <c r="I103" s="57" t="str">
        <f t="shared" si="21"/>
        <v/>
      </c>
      <c r="J103" s="57"/>
      <c r="K103" s="57"/>
      <c r="L103" s="57" t="str">
        <f t="shared" si="22"/>
        <v/>
      </c>
      <c r="M103" s="57"/>
    </row>
    <row r="104" spans="1:13" x14ac:dyDescent="0.25">
      <c r="B104" s="184"/>
      <c r="C104" s="57">
        <v>2012</v>
      </c>
      <c r="D104" s="63"/>
      <c r="E104" s="63"/>
      <c r="F104" s="63" t="str">
        <f t="shared" si="23"/>
        <v/>
      </c>
      <c r="G104" s="63"/>
      <c r="H104" s="63"/>
      <c r="I104" s="57" t="str">
        <f t="shared" si="21"/>
        <v/>
      </c>
      <c r="J104" s="57"/>
      <c r="K104" s="57"/>
      <c r="L104" s="57" t="str">
        <f t="shared" si="22"/>
        <v/>
      </c>
      <c r="M104" s="57"/>
    </row>
    <row r="105" spans="1:13" x14ac:dyDescent="0.25">
      <c r="B105" s="184"/>
      <c r="C105" s="57">
        <v>2013</v>
      </c>
      <c r="D105" s="63"/>
      <c r="E105" s="63"/>
      <c r="F105" s="63" t="str">
        <f t="shared" si="23"/>
        <v/>
      </c>
      <c r="G105" s="63"/>
      <c r="H105" s="63"/>
      <c r="I105" s="57" t="str">
        <f t="shared" si="21"/>
        <v/>
      </c>
      <c r="J105" s="57"/>
      <c r="K105" s="57"/>
      <c r="L105" s="72" t="str">
        <f t="shared" si="22"/>
        <v/>
      </c>
      <c r="M105" s="57"/>
    </row>
    <row r="106" spans="1:13" x14ac:dyDescent="0.25">
      <c r="B106" s="184"/>
      <c r="C106" s="57">
        <v>2014</v>
      </c>
      <c r="D106" s="63"/>
      <c r="E106" s="63"/>
      <c r="F106" s="63" t="str">
        <f t="shared" si="23"/>
        <v/>
      </c>
      <c r="G106" s="63"/>
      <c r="H106" s="63"/>
      <c r="I106" s="57" t="str">
        <f t="shared" si="21"/>
        <v/>
      </c>
      <c r="J106" s="57"/>
      <c r="K106" s="57"/>
      <c r="L106" s="72" t="str">
        <f t="shared" si="22"/>
        <v/>
      </c>
      <c r="M106" s="57"/>
    </row>
    <row r="107" spans="1:13" x14ac:dyDescent="0.25">
      <c r="B107" s="184"/>
      <c r="C107" s="57">
        <v>2015</v>
      </c>
      <c r="D107" s="63"/>
      <c r="E107" s="63"/>
      <c r="F107" s="63" t="str">
        <f t="shared" si="23"/>
        <v/>
      </c>
      <c r="G107" s="63"/>
      <c r="H107" s="63"/>
      <c r="I107" s="57" t="str">
        <f t="shared" si="21"/>
        <v/>
      </c>
      <c r="J107" s="57"/>
      <c r="K107" s="57"/>
      <c r="L107" s="57" t="str">
        <f t="shared" si="22"/>
        <v/>
      </c>
      <c r="M107" s="58"/>
    </row>
    <row r="108" spans="1:13" x14ac:dyDescent="0.25">
      <c r="B108" s="184"/>
      <c r="C108" s="57">
        <v>2016</v>
      </c>
      <c r="D108" s="63"/>
      <c r="E108" s="63"/>
      <c r="F108" s="63" t="str">
        <f t="shared" si="23"/>
        <v/>
      </c>
      <c r="G108" s="63"/>
      <c r="H108" s="63"/>
      <c r="I108" s="57" t="str">
        <f t="shared" si="21"/>
        <v/>
      </c>
      <c r="J108" s="57"/>
      <c r="K108" s="57"/>
      <c r="L108" s="57" t="str">
        <f t="shared" si="22"/>
        <v/>
      </c>
      <c r="M108" s="58"/>
    </row>
    <row r="109" spans="1:13" x14ac:dyDescent="0.25">
      <c r="B109" s="184"/>
      <c r="C109" s="57">
        <v>2017</v>
      </c>
      <c r="D109" s="63">
        <v>43091</v>
      </c>
      <c r="E109" s="63">
        <v>43455</v>
      </c>
      <c r="F109" s="63">
        <f t="shared" si="23"/>
        <v>43791</v>
      </c>
      <c r="G109" s="63">
        <v>43587</v>
      </c>
      <c r="H109" s="63">
        <v>43616</v>
      </c>
      <c r="I109" s="57" t="str">
        <f>IF(H109="","",IF(G109&lt;F109,"Dentro do Prazo","Fora do Prazo"))</f>
        <v>Dentro do Prazo</v>
      </c>
      <c r="J109" s="57">
        <v>30</v>
      </c>
      <c r="K109" s="57"/>
      <c r="L109" s="57">
        <f t="shared" si="22"/>
        <v>0</v>
      </c>
      <c r="M109" s="58"/>
    </row>
    <row r="110" spans="1:13" x14ac:dyDescent="0.25">
      <c r="B110" s="184"/>
      <c r="C110" s="57">
        <v>2018</v>
      </c>
      <c r="D110" s="63">
        <v>43456</v>
      </c>
      <c r="E110" s="63">
        <v>43820</v>
      </c>
      <c r="F110" s="63">
        <f t="shared" si="23"/>
        <v>44156</v>
      </c>
      <c r="G110" s="63">
        <v>44138</v>
      </c>
      <c r="H110" s="63">
        <v>44167</v>
      </c>
      <c r="I110" s="57" t="s">
        <v>73</v>
      </c>
      <c r="J110" s="57">
        <v>20</v>
      </c>
      <c r="K110" s="57">
        <v>10</v>
      </c>
      <c r="L110" s="57">
        <v>0</v>
      </c>
      <c r="M110" s="58"/>
    </row>
    <row r="111" spans="1:13" x14ac:dyDescent="0.25">
      <c r="B111" s="184"/>
      <c r="C111" s="57">
        <v>2019</v>
      </c>
      <c r="D111" s="63">
        <v>43821</v>
      </c>
      <c r="E111" s="63">
        <v>44186</v>
      </c>
      <c r="F111" s="63">
        <f t="shared" si="23"/>
        <v>44522</v>
      </c>
      <c r="G111" s="63">
        <v>44522</v>
      </c>
      <c r="H111" s="63">
        <v>44551</v>
      </c>
      <c r="I111" s="57" t="s">
        <v>73</v>
      </c>
      <c r="J111" s="57">
        <v>20</v>
      </c>
      <c r="K111" s="57"/>
      <c r="L111" s="72">
        <v>10</v>
      </c>
      <c r="M111" s="58"/>
    </row>
    <row r="112" spans="1:13" x14ac:dyDescent="0.25">
      <c r="B112" s="184"/>
      <c r="C112" s="57">
        <v>2020</v>
      </c>
      <c r="D112" s="63">
        <v>44187</v>
      </c>
      <c r="E112" s="63">
        <v>44551</v>
      </c>
      <c r="F112" s="63">
        <f t="shared" si="23"/>
        <v>44887</v>
      </c>
      <c r="G112" s="63"/>
      <c r="H112" s="63"/>
      <c r="I112" s="57" t="str">
        <f t="shared" ref="I112:I114" si="24">IF(H112="","",IF(G112&lt;F112,"Dentro do Prazo","Fora do Prazo"))</f>
        <v/>
      </c>
      <c r="J112" s="57"/>
      <c r="K112" s="57"/>
      <c r="L112" s="57" t="str">
        <f t="shared" ref="L112:L114" si="25">IF(J112="","",30-(J112+K112))</f>
        <v/>
      </c>
      <c r="M112" s="58"/>
    </row>
    <row r="113" spans="1:13" x14ac:dyDescent="0.25">
      <c r="B113" s="184"/>
      <c r="C113" s="57">
        <v>2021</v>
      </c>
      <c r="D113" s="63">
        <v>44551</v>
      </c>
      <c r="E113" s="63">
        <v>44916</v>
      </c>
      <c r="F113" s="63">
        <f t="shared" si="23"/>
        <v>45252</v>
      </c>
      <c r="G113" s="63"/>
      <c r="H113" s="63"/>
      <c r="I113" s="57" t="str">
        <f t="shared" si="24"/>
        <v/>
      </c>
      <c r="J113" s="57"/>
      <c r="K113" s="57"/>
      <c r="L113" s="57" t="str">
        <f t="shared" si="25"/>
        <v/>
      </c>
      <c r="M113" s="58"/>
    </row>
    <row r="114" spans="1:13" ht="13.8" thickBot="1" x14ac:dyDescent="0.3">
      <c r="B114" s="185"/>
      <c r="C114" s="61">
        <v>2022</v>
      </c>
      <c r="D114" s="64"/>
      <c r="E114" s="64"/>
      <c r="F114" s="64" t="str">
        <f t="shared" si="23"/>
        <v/>
      </c>
      <c r="G114" s="64"/>
      <c r="H114" s="64"/>
      <c r="I114" s="61" t="str">
        <f t="shared" si="24"/>
        <v/>
      </c>
      <c r="J114" s="61"/>
      <c r="K114" s="61"/>
      <c r="L114" s="61" t="str">
        <f t="shared" si="25"/>
        <v/>
      </c>
      <c r="M114" s="59"/>
    </row>
    <row r="115" spans="1:13" ht="13.8" thickTop="1" x14ac:dyDescent="0.25">
      <c r="A115" s="216" t="s">
        <v>61</v>
      </c>
      <c r="B115" s="189" t="s">
        <v>80</v>
      </c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6"/>
    </row>
    <row r="116" spans="1:13" ht="13.8" thickBot="1" x14ac:dyDescent="0.3">
      <c r="A116" s="217"/>
      <c r="B116" s="197"/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9"/>
    </row>
    <row r="117" spans="1:13" ht="28.2" customHeight="1" thickTop="1" thickBot="1" x14ac:dyDescent="0.3">
      <c r="B117" s="77" t="s">
        <v>90</v>
      </c>
      <c r="C117" s="76" t="s">
        <v>55</v>
      </c>
      <c r="D117" s="182" t="s">
        <v>16</v>
      </c>
      <c r="E117" s="182"/>
      <c r="F117" s="76" t="s">
        <v>15</v>
      </c>
      <c r="G117" s="182" t="s">
        <v>17</v>
      </c>
      <c r="H117" s="182"/>
      <c r="I117" s="76" t="s">
        <v>0</v>
      </c>
      <c r="J117" s="76" t="s">
        <v>18</v>
      </c>
      <c r="K117" s="76" t="s">
        <v>22</v>
      </c>
      <c r="L117" s="76" t="s">
        <v>19</v>
      </c>
      <c r="M117" s="76" t="s">
        <v>20</v>
      </c>
    </row>
    <row r="118" spans="1:13" ht="13.8" thickTop="1" x14ac:dyDescent="0.25">
      <c r="B118" s="186"/>
      <c r="C118" s="60">
        <v>2010</v>
      </c>
      <c r="D118" s="62"/>
      <c r="E118" s="62"/>
      <c r="F118" s="62" t="str">
        <f>IF(E118="","",E118+336)</f>
        <v/>
      </c>
      <c r="G118" s="62"/>
      <c r="H118" s="62"/>
      <c r="I118" s="60" t="str">
        <f t="shared" ref="I118:I130" si="26">IF(H118="","",IF(G118&lt;F118,"Dentro do Prazo","Fora do Prazo"))</f>
        <v/>
      </c>
      <c r="J118" s="60"/>
      <c r="K118" s="60"/>
      <c r="L118" s="60" t="str">
        <f t="shared" ref="L118:L127" si="27">IF(J118="","",30-(J118+K118))</f>
        <v/>
      </c>
      <c r="M118" s="57"/>
    </row>
    <row r="119" spans="1:13" x14ac:dyDescent="0.25">
      <c r="B119" s="187"/>
      <c r="C119" s="57">
        <v>2011</v>
      </c>
      <c r="D119" s="63"/>
      <c r="E119" s="63"/>
      <c r="F119" s="63" t="str">
        <f t="shared" ref="F119:F121" si="28">IF(E119="","",E119+336)</f>
        <v/>
      </c>
      <c r="G119" s="63"/>
      <c r="H119" s="63"/>
      <c r="I119" s="57" t="str">
        <f t="shared" si="26"/>
        <v/>
      </c>
      <c r="J119" s="57"/>
      <c r="K119" s="57"/>
      <c r="L119" s="57" t="str">
        <f t="shared" si="27"/>
        <v/>
      </c>
      <c r="M119" s="57"/>
    </row>
    <row r="120" spans="1:13" x14ac:dyDescent="0.25">
      <c r="B120" s="187"/>
      <c r="C120" s="57">
        <v>2012</v>
      </c>
      <c r="D120" s="63"/>
      <c r="E120" s="63"/>
      <c r="F120" s="63" t="str">
        <f t="shared" si="28"/>
        <v/>
      </c>
      <c r="G120" s="63"/>
      <c r="H120" s="63"/>
      <c r="I120" s="57" t="str">
        <f t="shared" si="26"/>
        <v/>
      </c>
      <c r="J120" s="57"/>
      <c r="K120" s="57"/>
      <c r="L120" s="57" t="str">
        <f t="shared" si="27"/>
        <v/>
      </c>
      <c r="M120" s="57"/>
    </row>
    <row r="121" spans="1:13" x14ac:dyDescent="0.25">
      <c r="B121" s="187"/>
      <c r="C121" s="57">
        <v>2013</v>
      </c>
      <c r="D121" s="63"/>
      <c r="E121" s="63"/>
      <c r="F121" s="63" t="str">
        <f t="shared" si="28"/>
        <v/>
      </c>
      <c r="G121" s="63"/>
      <c r="H121" s="63"/>
      <c r="I121" s="57" t="str">
        <f t="shared" si="26"/>
        <v/>
      </c>
      <c r="J121" s="57"/>
      <c r="K121" s="57"/>
      <c r="L121" s="57" t="str">
        <f t="shared" si="27"/>
        <v/>
      </c>
      <c r="M121" s="57"/>
    </row>
    <row r="122" spans="1:13" x14ac:dyDescent="0.25">
      <c r="B122" s="187"/>
      <c r="C122" s="57">
        <v>2014</v>
      </c>
      <c r="D122" s="63"/>
      <c r="E122" s="63"/>
      <c r="F122" s="63"/>
      <c r="G122" s="63"/>
      <c r="H122" s="63"/>
      <c r="I122" s="57" t="str">
        <f t="shared" si="26"/>
        <v/>
      </c>
      <c r="J122" s="57"/>
      <c r="K122" s="57"/>
      <c r="L122" s="57" t="str">
        <f t="shared" si="27"/>
        <v/>
      </c>
      <c r="M122" s="58"/>
    </row>
    <row r="123" spans="1:13" x14ac:dyDescent="0.25">
      <c r="B123" s="187"/>
      <c r="C123" s="57">
        <v>2015</v>
      </c>
      <c r="D123" s="63"/>
      <c r="E123" s="63"/>
      <c r="F123" s="63"/>
      <c r="G123" s="63"/>
      <c r="H123" s="63"/>
      <c r="I123" s="57" t="str">
        <f t="shared" si="26"/>
        <v/>
      </c>
      <c r="J123" s="57"/>
      <c r="K123" s="57"/>
      <c r="L123" s="57" t="str">
        <f t="shared" si="27"/>
        <v/>
      </c>
      <c r="M123" s="58"/>
    </row>
    <row r="124" spans="1:13" x14ac:dyDescent="0.25">
      <c r="B124" s="187"/>
      <c r="C124" s="57">
        <v>2016</v>
      </c>
      <c r="D124" s="63"/>
      <c r="E124" s="63"/>
      <c r="F124" s="63"/>
      <c r="G124" s="63"/>
      <c r="H124" s="63"/>
      <c r="I124" s="57" t="str">
        <f t="shared" si="26"/>
        <v/>
      </c>
      <c r="J124" s="57"/>
      <c r="K124" s="57"/>
      <c r="L124" s="57" t="str">
        <f t="shared" si="27"/>
        <v/>
      </c>
      <c r="M124" s="58"/>
    </row>
    <row r="125" spans="1:13" x14ac:dyDescent="0.25">
      <c r="B125" s="187"/>
      <c r="C125" s="57">
        <v>2017</v>
      </c>
      <c r="D125" s="63"/>
      <c r="E125" s="63"/>
      <c r="F125" s="63"/>
      <c r="G125" s="63"/>
      <c r="H125" s="63"/>
      <c r="I125" s="57" t="str">
        <f t="shared" si="26"/>
        <v/>
      </c>
      <c r="J125" s="57"/>
      <c r="K125" s="57"/>
      <c r="L125" s="57" t="str">
        <f t="shared" si="27"/>
        <v/>
      </c>
      <c r="M125" s="58"/>
    </row>
    <row r="126" spans="1:13" x14ac:dyDescent="0.25">
      <c r="B126" s="187"/>
      <c r="C126" s="57">
        <v>2018</v>
      </c>
      <c r="D126" s="63"/>
      <c r="E126" s="63"/>
      <c r="F126" s="63" t="str">
        <f t="shared" ref="F126:F130" si="29">IF(E126="","",E126+336)</f>
        <v/>
      </c>
      <c r="G126" s="63"/>
      <c r="H126" s="63"/>
      <c r="I126" s="57" t="str">
        <f t="shared" si="26"/>
        <v/>
      </c>
      <c r="J126" s="57"/>
      <c r="K126" s="57"/>
      <c r="L126" s="57" t="str">
        <f t="shared" si="27"/>
        <v/>
      </c>
      <c r="M126" s="58"/>
    </row>
    <row r="127" spans="1:13" x14ac:dyDescent="0.25">
      <c r="B127" s="187"/>
      <c r="C127" s="57">
        <v>2019</v>
      </c>
      <c r="D127" s="63"/>
      <c r="E127" s="63"/>
      <c r="F127" s="63" t="str">
        <f t="shared" si="29"/>
        <v/>
      </c>
      <c r="G127" s="63"/>
      <c r="H127" s="63"/>
      <c r="I127" s="57" t="str">
        <f t="shared" si="26"/>
        <v/>
      </c>
      <c r="J127" s="57"/>
      <c r="K127" s="57"/>
      <c r="L127" s="57" t="str">
        <f t="shared" si="27"/>
        <v/>
      </c>
      <c r="M127" s="58"/>
    </row>
    <row r="128" spans="1:13" x14ac:dyDescent="0.25">
      <c r="B128" s="187"/>
      <c r="C128" s="57">
        <v>2020</v>
      </c>
      <c r="D128" s="63">
        <v>43853</v>
      </c>
      <c r="E128" s="63">
        <v>44218</v>
      </c>
      <c r="F128" s="63">
        <f t="shared" si="29"/>
        <v>44554</v>
      </c>
      <c r="G128" s="63">
        <v>44466</v>
      </c>
      <c r="H128" s="63">
        <v>44495</v>
      </c>
      <c r="I128" s="57" t="str">
        <f t="shared" si="26"/>
        <v>Dentro do Prazo</v>
      </c>
      <c r="J128" s="57">
        <v>30</v>
      </c>
      <c r="K128" s="57"/>
      <c r="L128" s="72"/>
      <c r="M128" s="58"/>
    </row>
    <row r="129" spans="1:13" x14ac:dyDescent="0.25">
      <c r="B129" s="187"/>
      <c r="C129" s="57">
        <v>2021</v>
      </c>
      <c r="D129" s="63">
        <v>44219</v>
      </c>
      <c r="E129" s="63">
        <v>44583</v>
      </c>
      <c r="F129" s="63">
        <f t="shared" si="29"/>
        <v>44919</v>
      </c>
      <c r="G129" s="63"/>
      <c r="H129" s="63"/>
      <c r="I129" s="57" t="str">
        <f t="shared" si="26"/>
        <v/>
      </c>
      <c r="J129" s="57"/>
      <c r="K129" s="57"/>
      <c r="L129" s="57" t="str">
        <f t="shared" ref="L129:L130" si="30">IF(J129="","",30-(J129+K129))</f>
        <v/>
      </c>
      <c r="M129" s="58"/>
    </row>
    <row r="130" spans="1:13" ht="13.8" thickBot="1" x14ac:dyDescent="0.3">
      <c r="B130" s="188"/>
      <c r="C130" s="61">
        <v>2022</v>
      </c>
      <c r="D130" s="64"/>
      <c r="E130" s="64"/>
      <c r="F130" s="64" t="str">
        <f t="shared" si="29"/>
        <v/>
      </c>
      <c r="G130" s="64"/>
      <c r="H130" s="64"/>
      <c r="I130" s="61" t="str">
        <f t="shared" si="26"/>
        <v/>
      </c>
      <c r="J130" s="61"/>
      <c r="K130" s="61"/>
      <c r="L130" s="61" t="str">
        <f t="shared" si="30"/>
        <v/>
      </c>
      <c r="M130" s="59"/>
    </row>
    <row r="131" spans="1:13" ht="13.8" thickTop="1" x14ac:dyDescent="0.25">
      <c r="A131" s="216" t="s">
        <v>61</v>
      </c>
      <c r="B131" s="189" t="s">
        <v>82</v>
      </c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1"/>
    </row>
    <row r="132" spans="1:13" ht="13.8" thickBot="1" x14ac:dyDescent="0.3">
      <c r="A132" s="217"/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4"/>
    </row>
    <row r="133" spans="1:13" ht="28.2" customHeight="1" thickTop="1" thickBot="1" x14ac:dyDescent="0.3">
      <c r="B133" s="77" t="s">
        <v>91</v>
      </c>
      <c r="C133" s="76" t="s">
        <v>55</v>
      </c>
      <c r="D133" s="182" t="s">
        <v>16</v>
      </c>
      <c r="E133" s="182"/>
      <c r="F133" s="76" t="s">
        <v>15</v>
      </c>
      <c r="G133" s="182" t="s">
        <v>17</v>
      </c>
      <c r="H133" s="182"/>
      <c r="I133" s="76" t="s">
        <v>0</v>
      </c>
      <c r="J133" s="76" t="s">
        <v>18</v>
      </c>
      <c r="K133" s="76" t="s">
        <v>22</v>
      </c>
      <c r="L133" s="76" t="s">
        <v>19</v>
      </c>
      <c r="M133" s="76" t="s">
        <v>20</v>
      </c>
    </row>
    <row r="134" spans="1:13" ht="13.8" thickTop="1" x14ac:dyDescent="0.25">
      <c r="B134" s="186"/>
      <c r="C134" s="60">
        <v>2010</v>
      </c>
      <c r="D134" s="62"/>
      <c r="E134" s="62"/>
      <c r="F134" s="62" t="str">
        <f>IF(E134="","",E134+336)</f>
        <v/>
      </c>
      <c r="G134" s="62"/>
      <c r="H134" s="62"/>
      <c r="I134" s="60" t="str">
        <f t="shared" ref="I134:I146" si="31">IF(H134="","",IF(G134&lt;F134,"Dentro do Prazo","Fora do Prazo"))</f>
        <v/>
      </c>
      <c r="J134" s="60"/>
      <c r="K134" s="60"/>
      <c r="L134" s="60" t="str">
        <f t="shared" ref="L134:L146" si="32">IF(J134="","",30-(J134+K134))</f>
        <v/>
      </c>
      <c r="M134" s="57"/>
    </row>
    <row r="135" spans="1:13" x14ac:dyDescent="0.25">
      <c r="B135" s="187"/>
      <c r="C135" s="57">
        <v>2011</v>
      </c>
      <c r="D135" s="63"/>
      <c r="E135" s="63"/>
      <c r="F135" s="63" t="str">
        <f t="shared" ref="F135:F137" si="33">IF(E135="","",E135+336)</f>
        <v/>
      </c>
      <c r="G135" s="63"/>
      <c r="H135" s="63"/>
      <c r="I135" s="57" t="str">
        <f t="shared" si="31"/>
        <v/>
      </c>
      <c r="J135" s="57"/>
      <c r="K135" s="57"/>
      <c r="L135" s="57" t="str">
        <f t="shared" si="32"/>
        <v/>
      </c>
      <c r="M135" s="57"/>
    </row>
    <row r="136" spans="1:13" x14ac:dyDescent="0.25">
      <c r="B136" s="187"/>
      <c r="C136" s="57">
        <v>2012</v>
      </c>
      <c r="D136" s="63"/>
      <c r="E136" s="63"/>
      <c r="F136" s="63" t="str">
        <f t="shared" si="33"/>
        <v/>
      </c>
      <c r="G136" s="63"/>
      <c r="H136" s="63"/>
      <c r="I136" s="57" t="str">
        <f t="shared" si="31"/>
        <v/>
      </c>
      <c r="J136" s="57"/>
      <c r="K136" s="57"/>
      <c r="L136" s="57" t="str">
        <f t="shared" si="32"/>
        <v/>
      </c>
      <c r="M136" s="57"/>
    </row>
    <row r="137" spans="1:13" x14ac:dyDescent="0.25">
      <c r="B137" s="187"/>
      <c r="C137" s="57">
        <v>2013</v>
      </c>
      <c r="D137" s="63"/>
      <c r="E137" s="63"/>
      <c r="F137" s="63" t="str">
        <f t="shared" si="33"/>
        <v/>
      </c>
      <c r="G137" s="63"/>
      <c r="H137" s="63"/>
      <c r="I137" s="57" t="str">
        <f t="shared" si="31"/>
        <v/>
      </c>
      <c r="J137" s="57"/>
      <c r="K137" s="57"/>
      <c r="L137" s="57" t="str">
        <f t="shared" si="32"/>
        <v/>
      </c>
      <c r="M137" s="57"/>
    </row>
    <row r="138" spans="1:13" x14ac:dyDescent="0.25">
      <c r="B138" s="187"/>
      <c r="C138" s="57">
        <v>2014</v>
      </c>
      <c r="D138" s="63"/>
      <c r="E138" s="63"/>
      <c r="F138" s="63"/>
      <c r="G138" s="63"/>
      <c r="H138" s="63"/>
      <c r="I138" s="57" t="str">
        <f t="shared" si="31"/>
        <v/>
      </c>
      <c r="J138" s="57"/>
      <c r="K138" s="57"/>
      <c r="L138" s="57" t="str">
        <f t="shared" si="32"/>
        <v/>
      </c>
      <c r="M138" s="58"/>
    </row>
    <row r="139" spans="1:13" x14ac:dyDescent="0.25">
      <c r="B139" s="187"/>
      <c r="C139" s="57">
        <v>2015</v>
      </c>
      <c r="D139" s="63"/>
      <c r="E139" s="63"/>
      <c r="F139" s="63"/>
      <c r="G139" s="63"/>
      <c r="H139" s="63"/>
      <c r="I139" s="57" t="str">
        <f t="shared" si="31"/>
        <v/>
      </c>
      <c r="J139" s="57"/>
      <c r="K139" s="57"/>
      <c r="L139" s="57" t="str">
        <f t="shared" si="32"/>
        <v/>
      </c>
      <c r="M139" s="58"/>
    </row>
    <row r="140" spans="1:13" x14ac:dyDescent="0.25">
      <c r="B140" s="187"/>
      <c r="C140" s="57">
        <v>2016</v>
      </c>
      <c r="D140" s="63"/>
      <c r="E140" s="63"/>
      <c r="F140" s="63"/>
      <c r="G140" s="63"/>
      <c r="H140" s="63"/>
      <c r="I140" s="57" t="str">
        <f t="shared" si="31"/>
        <v/>
      </c>
      <c r="J140" s="57"/>
      <c r="K140" s="57"/>
      <c r="L140" s="57" t="str">
        <f t="shared" si="32"/>
        <v/>
      </c>
      <c r="M140" s="58"/>
    </row>
    <row r="141" spans="1:13" x14ac:dyDescent="0.25">
      <c r="B141" s="187"/>
      <c r="C141" s="57">
        <v>2017</v>
      </c>
      <c r="D141" s="63"/>
      <c r="E141" s="63"/>
      <c r="F141" s="63"/>
      <c r="G141" s="63"/>
      <c r="H141" s="63"/>
      <c r="I141" s="57" t="str">
        <f t="shared" si="31"/>
        <v/>
      </c>
      <c r="J141" s="57"/>
      <c r="K141" s="57"/>
      <c r="L141" s="57" t="str">
        <f t="shared" si="32"/>
        <v/>
      </c>
      <c r="M141" s="58"/>
    </row>
    <row r="142" spans="1:13" x14ac:dyDescent="0.25">
      <c r="B142" s="187"/>
      <c r="C142" s="57">
        <v>2018</v>
      </c>
      <c r="D142" s="63"/>
      <c r="E142" s="63"/>
      <c r="F142" s="63" t="str">
        <f t="shared" ref="F142:F143" si="34">IF(E142="","",E142+336)</f>
        <v/>
      </c>
      <c r="G142" s="63"/>
      <c r="H142" s="63"/>
      <c r="I142" s="57" t="str">
        <f t="shared" si="31"/>
        <v/>
      </c>
      <c r="J142" s="57"/>
      <c r="K142" s="57"/>
      <c r="L142" s="57" t="str">
        <f t="shared" si="32"/>
        <v/>
      </c>
      <c r="M142" s="58"/>
    </row>
    <row r="143" spans="1:13" x14ac:dyDescent="0.25">
      <c r="B143" s="187"/>
      <c r="C143" s="57">
        <v>2019</v>
      </c>
      <c r="D143" s="63"/>
      <c r="E143" s="63"/>
      <c r="F143" s="63" t="str">
        <f t="shared" si="34"/>
        <v/>
      </c>
      <c r="G143" s="63"/>
      <c r="H143" s="63"/>
      <c r="I143" s="57" t="str">
        <f t="shared" si="31"/>
        <v/>
      </c>
      <c r="J143" s="57"/>
      <c r="K143" s="57"/>
      <c r="L143" s="57" t="str">
        <f t="shared" si="32"/>
        <v/>
      </c>
      <c r="M143" s="58"/>
    </row>
    <row r="144" spans="1:13" x14ac:dyDescent="0.25">
      <c r="B144" s="187"/>
      <c r="C144" s="57">
        <v>2020</v>
      </c>
      <c r="D144" s="63"/>
      <c r="E144" s="63"/>
      <c r="F144" s="63"/>
      <c r="G144" s="63"/>
      <c r="H144" s="63"/>
      <c r="I144" s="57" t="str">
        <f t="shared" si="31"/>
        <v/>
      </c>
      <c r="J144" s="57"/>
      <c r="K144" s="57"/>
      <c r="L144" s="57" t="str">
        <f t="shared" si="32"/>
        <v/>
      </c>
      <c r="M144" s="58"/>
    </row>
    <row r="145" spans="1:13" x14ac:dyDescent="0.25">
      <c r="B145" s="187"/>
      <c r="C145" s="57">
        <v>2021</v>
      </c>
      <c r="D145" s="63">
        <v>44351</v>
      </c>
      <c r="E145" s="63">
        <v>44715</v>
      </c>
      <c r="F145" s="63">
        <f t="shared" ref="F145:F146" si="35">IF(E145="","",E145+336)</f>
        <v>45051</v>
      </c>
      <c r="G145" s="63"/>
      <c r="H145" s="63"/>
      <c r="I145" s="57" t="str">
        <f t="shared" si="31"/>
        <v/>
      </c>
      <c r="J145" s="57"/>
      <c r="K145" s="57"/>
      <c r="L145" s="57" t="str">
        <f t="shared" si="32"/>
        <v/>
      </c>
      <c r="M145" s="58"/>
    </row>
    <row r="146" spans="1:13" ht="13.8" thickBot="1" x14ac:dyDescent="0.3">
      <c r="B146" s="188"/>
      <c r="C146" s="61">
        <v>2022</v>
      </c>
      <c r="D146" s="64"/>
      <c r="E146" s="64"/>
      <c r="F146" s="64" t="str">
        <f t="shared" si="35"/>
        <v/>
      </c>
      <c r="G146" s="64"/>
      <c r="H146" s="64"/>
      <c r="I146" s="61" t="str">
        <f t="shared" si="31"/>
        <v/>
      </c>
      <c r="J146" s="61"/>
      <c r="K146" s="61"/>
      <c r="L146" s="61" t="str">
        <f t="shared" si="32"/>
        <v/>
      </c>
      <c r="M146" s="59"/>
    </row>
    <row r="147" spans="1:13" ht="13.8" thickTop="1" x14ac:dyDescent="0.25">
      <c r="A147" s="216" t="s">
        <v>61</v>
      </c>
      <c r="B147" s="189" t="s">
        <v>80</v>
      </c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6"/>
    </row>
    <row r="148" spans="1:13" ht="13.8" thickBot="1" x14ac:dyDescent="0.3">
      <c r="A148" s="217"/>
      <c r="B148" s="197"/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  <c r="M148" s="199"/>
    </row>
    <row r="149" spans="1:13" ht="28.2" customHeight="1" thickTop="1" thickBot="1" x14ac:dyDescent="0.3">
      <c r="B149" s="77" t="s">
        <v>92</v>
      </c>
      <c r="C149" s="76" t="s">
        <v>55</v>
      </c>
      <c r="D149" s="182" t="s">
        <v>16</v>
      </c>
      <c r="E149" s="182"/>
      <c r="F149" s="76" t="s">
        <v>15</v>
      </c>
      <c r="G149" s="182" t="s">
        <v>17</v>
      </c>
      <c r="H149" s="182"/>
      <c r="I149" s="76" t="s">
        <v>0</v>
      </c>
      <c r="J149" s="76" t="s">
        <v>18</v>
      </c>
      <c r="K149" s="76" t="s">
        <v>22</v>
      </c>
      <c r="L149" s="76" t="s">
        <v>19</v>
      </c>
      <c r="M149" s="76" t="s">
        <v>20</v>
      </c>
    </row>
    <row r="150" spans="1:13" ht="13.8" thickTop="1" x14ac:dyDescent="0.25">
      <c r="B150" s="206"/>
      <c r="C150" s="60">
        <v>2010</v>
      </c>
      <c r="D150" s="62"/>
      <c r="E150" s="62"/>
      <c r="F150" s="62" t="str">
        <f>IF(E150="","",E150+336)</f>
        <v/>
      </c>
      <c r="G150" s="62"/>
      <c r="H150" s="62"/>
      <c r="I150" s="60" t="str">
        <f t="shared" ref="I150:I162" si="36">IF(H150="","",IF(G150&lt;F150,"Dentro do Prazo","Fora do Prazo"))</f>
        <v/>
      </c>
      <c r="J150" s="60"/>
      <c r="K150" s="60"/>
      <c r="L150" s="60" t="str">
        <f t="shared" ref="L150:L162" si="37">IF(J150="","",30-(J150+K150))</f>
        <v/>
      </c>
      <c r="M150" s="57"/>
    </row>
    <row r="151" spans="1:13" x14ac:dyDescent="0.25">
      <c r="B151" s="207"/>
      <c r="C151" s="57">
        <v>2011</v>
      </c>
      <c r="D151" s="63"/>
      <c r="E151" s="63"/>
      <c r="F151" s="63" t="str">
        <f t="shared" ref="F151:F153" si="38">IF(E151="","",E151+336)</f>
        <v/>
      </c>
      <c r="G151" s="63"/>
      <c r="H151" s="63"/>
      <c r="I151" s="57" t="str">
        <f t="shared" si="36"/>
        <v/>
      </c>
      <c r="J151" s="57"/>
      <c r="K151" s="57"/>
      <c r="L151" s="57" t="str">
        <f t="shared" si="37"/>
        <v/>
      </c>
      <c r="M151" s="57"/>
    </row>
    <row r="152" spans="1:13" x14ac:dyDescent="0.25">
      <c r="B152" s="207"/>
      <c r="C152" s="57">
        <v>2012</v>
      </c>
      <c r="D152" s="63"/>
      <c r="E152" s="63"/>
      <c r="F152" s="63" t="str">
        <f t="shared" si="38"/>
        <v/>
      </c>
      <c r="G152" s="63"/>
      <c r="H152" s="63"/>
      <c r="I152" s="57" t="str">
        <f t="shared" si="36"/>
        <v/>
      </c>
      <c r="J152" s="57"/>
      <c r="K152" s="57"/>
      <c r="L152" s="57" t="str">
        <f t="shared" si="37"/>
        <v/>
      </c>
      <c r="M152" s="57"/>
    </row>
    <row r="153" spans="1:13" x14ac:dyDescent="0.25">
      <c r="B153" s="207"/>
      <c r="C153" s="57">
        <v>2013</v>
      </c>
      <c r="D153" s="63"/>
      <c r="E153" s="63"/>
      <c r="F153" s="63" t="str">
        <f t="shared" si="38"/>
        <v/>
      </c>
      <c r="G153" s="63"/>
      <c r="H153" s="63"/>
      <c r="I153" s="57" t="str">
        <f t="shared" si="36"/>
        <v/>
      </c>
      <c r="J153" s="57"/>
      <c r="K153" s="57"/>
      <c r="L153" s="57" t="str">
        <f t="shared" si="37"/>
        <v/>
      </c>
      <c r="M153" s="57"/>
    </row>
    <row r="154" spans="1:13" x14ac:dyDescent="0.25">
      <c r="B154" s="207"/>
      <c r="C154" s="57">
        <v>2014</v>
      </c>
      <c r="D154" s="63"/>
      <c r="E154" s="63"/>
      <c r="F154" s="63"/>
      <c r="G154" s="63"/>
      <c r="H154" s="63"/>
      <c r="I154" s="57" t="str">
        <f t="shared" si="36"/>
        <v/>
      </c>
      <c r="J154" s="57"/>
      <c r="K154" s="57"/>
      <c r="L154" s="57" t="str">
        <f t="shared" si="37"/>
        <v/>
      </c>
      <c r="M154" s="58"/>
    </row>
    <row r="155" spans="1:13" x14ac:dyDescent="0.25">
      <c r="B155" s="207"/>
      <c r="C155" s="57">
        <v>2015</v>
      </c>
      <c r="D155" s="63"/>
      <c r="E155" s="63"/>
      <c r="F155" s="63"/>
      <c r="G155" s="63"/>
      <c r="H155" s="63"/>
      <c r="I155" s="57" t="str">
        <f t="shared" si="36"/>
        <v/>
      </c>
      <c r="J155" s="57"/>
      <c r="K155" s="57"/>
      <c r="L155" s="57" t="str">
        <f t="shared" si="37"/>
        <v/>
      </c>
      <c r="M155" s="58"/>
    </row>
    <row r="156" spans="1:13" x14ac:dyDescent="0.25">
      <c r="B156" s="207"/>
      <c r="C156" s="57">
        <v>2016</v>
      </c>
      <c r="D156" s="63"/>
      <c r="E156" s="63"/>
      <c r="F156" s="63"/>
      <c r="G156" s="63"/>
      <c r="H156" s="63"/>
      <c r="I156" s="57" t="str">
        <f t="shared" si="36"/>
        <v/>
      </c>
      <c r="J156" s="57"/>
      <c r="K156" s="57"/>
      <c r="L156" s="57" t="str">
        <f t="shared" si="37"/>
        <v/>
      </c>
      <c r="M156" s="58"/>
    </row>
    <row r="157" spans="1:13" x14ac:dyDescent="0.25">
      <c r="B157" s="207"/>
      <c r="C157" s="57">
        <v>2017</v>
      </c>
      <c r="D157" s="63"/>
      <c r="E157" s="63"/>
      <c r="F157" s="63"/>
      <c r="G157" s="63"/>
      <c r="H157" s="63"/>
      <c r="I157" s="57" t="str">
        <f t="shared" si="36"/>
        <v/>
      </c>
      <c r="J157" s="57"/>
      <c r="K157" s="57"/>
      <c r="L157" s="57" t="str">
        <f t="shared" si="37"/>
        <v/>
      </c>
      <c r="M157" s="58"/>
    </row>
    <row r="158" spans="1:13" x14ac:dyDescent="0.25">
      <c r="B158" s="207"/>
      <c r="C158" s="57">
        <v>2018</v>
      </c>
      <c r="D158" s="63"/>
      <c r="E158" s="63"/>
      <c r="F158" s="63" t="str">
        <f t="shared" ref="F158:F159" si="39">IF(E158="","",E158+336)</f>
        <v/>
      </c>
      <c r="G158" s="63"/>
      <c r="H158" s="63"/>
      <c r="I158" s="57" t="str">
        <f t="shared" si="36"/>
        <v/>
      </c>
      <c r="J158" s="57"/>
      <c r="K158" s="57"/>
      <c r="L158" s="57" t="str">
        <f t="shared" si="37"/>
        <v/>
      </c>
      <c r="M158" s="58"/>
    </row>
    <row r="159" spans="1:13" x14ac:dyDescent="0.25">
      <c r="B159" s="207"/>
      <c r="C159" s="57">
        <v>2019</v>
      </c>
      <c r="D159" s="63"/>
      <c r="E159" s="63"/>
      <c r="F159" s="63" t="str">
        <f t="shared" si="39"/>
        <v/>
      </c>
      <c r="G159" s="63"/>
      <c r="H159" s="63"/>
      <c r="I159" s="57" t="str">
        <f t="shared" si="36"/>
        <v/>
      </c>
      <c r="J159" s="57"/>
      <c r="K159" s="57"/>
      <c r="L159" s="57" t="str">
        <f t="shared" si="37"/>
        <v/>
      </c>
      <c r="M159" s="58"/>
    </row>
    <row r="160" spans="1:13" x14ac:dyDescent="0.25">
      <c r="B160" s="207"/>
      <c r="C160" s="57">
        <v>2020</v>
      </c>
      <c r="D160" s="63"/>
      <c r="E160" s="63"/>
      <c r="F160" s="63"/>
      <c r="G160" s="63"/>
      <c r="H160" s="63"/>
      <c r="I160" s="57" t="str">
        <f t="shared" si="36"/>
        <v/>
      </c>
      <c r="J160" s="57"/>
      <c r="K160" s="57"/>
      <c r="L160" s="57" t="str">
        <f t="shared" si="37"/>
        <v/>
      </c>
      <c r="M160" s="58"/>
    </row>
    <row r="161" spans="1:13" x14ac:dyDescent="0.25">
      <c r="B161" s="207"/>
      <c r="C161" s="57">
        <v>2021</v>
      </c>
      <c r="D161" s="63">
        <v>44410</v>
      </c>
      <c r="E161" s="63">
        <v>44774</v>
      </c>
      <c r="F161" s="63">
        <f t="shared" ref="F161:F162" si="40">IF(E161="","",E161+336)</f>
        <v>45110</v>
      </c>
      <c r="G161" s="63"/>
      <c r="H161" s="63"/>
      <c r="I161" s="57" t="str">
        <f t="shared" si="36"/>
        <v/>
      </c>
      <c r="J161" s="57"/>
      <c r="K161" s="57"/>
      <c r="L161" s="57" t="str">
        <f t="shared" si="37"/>
        <v/>
      </c>
      <c r="M161" s="58"/>
    </row>
    <row r="162" spans="1:13" ht="13.8" thickBot="1" x14ac:dyDescent="0.3">
      <c r="B162" s="208"/>
      <c r="C162" s="61">
        <v>2022</v>
      </c>
      <c r="D162" s="64"/>
      <c r="E162" s="64"/>
      <c r="F162" s="64" t="str">
        <f t="shared" si="40"/>
        <v/>
      </c>
      <c r="G162" s="64"/>
      <c r="H162" s="64"/>
      <c r="I162" s="61" t="str">
        <f t="shared" si="36"/>
        <v/>
      </c>
      <c r="J162" s="61"/>
      <c r="K162" s="61"/>
      <c r="L162" s="61" t="str">
        <f t="shared" si="37"/>
        <v/>
      </c>
      <c r="M162" s="59"/>
    </row>
    <row r="163" spans="1:13" ht="13.8" thickTop="1" x14ac:dyDescent="0.25">
      <c r="A163" s="216" t="s">
        <v>61</v>
      </c>
      <c r="B163" s="200"/>
      <c r="C163" s="201"/>
      <c r="D163" s="201"/>
      <c r="E163" s="201"/>
      <c r="F163" s="201"/>
      <c r="G163" s="201"/>
      <c r="H163" s="201"/>
      <c r="I163" s="201"/>
      <c r="J163" s="201"/>
      <c r="K163" s="201"/>
      <c r="L163" s="201"/>
      <c r="M163" s="202"/>
    </row>
    <row r="164" spans="1:13" ht="13.8" thickBot="1" x14ac:dyDescent="0.3">
      <c r="A164" s="217"/>
      <c r="B164" s="203"/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5"/>
    </row>
    <row r="165" spans="1:13" ht="28.2" customHeight="1" thickTop="1" thickBot="1" x14ac:dyDescent="0.3">
      <c r="B165" s="77" t="s">
        <v>93</v>
      </c>
      <c r="C165" s="76" t="s">
        <v>55</v>
      </c>
      <c r="D165" s="182" t="s">
        <v>16</v>
      </c>
      <c r="E165" s="182"/>
      <c r="F165" s="76" t="s">
        <v>15</v>
      </c>
      <c r="G165" s="182" t="s">
        <v>17</v>
      </c>
      <c r="H165" s="182"/>
      <c r="I165" s="76" t="s">
        <v>0</v>
      </c>
      <c r="J165" s="76" t="s">
        <v>18</v>
      </c>
      <c r="K165" s="76" t="s">
        <v>22</v>
      </c>
      <c r="L165" s="76" t="s">
        <v>19</v>
      </c>
      <c r="M165" s="76" t="s">
        <v>20</v>
      </c>
    </row>
    <row r="166" spans="1:13" ht="13.8" thickTop="1" x14ac:dyDescent="0.25">
      <c r="B166" s="183"/>
      <c r="C166" s="60">
        <v>2010</v>
      </c>
      <c r="D166" s="62"/>
      <c r="E166" s="62"/>
      <c r="F166" s="62" t="str">
        <f>IF(E166="","",E166+336)</f>
        <v/>
      </c>
      <c r="G166" s="62"/>
      <c r="H166" s="62"/>
      <c r="I166" s="60" t="str">
        <f t="shared" ref="I166:I178" si="41">IF(H166="","",IF(G166&lt;F166,"Dentro do Prazo","Fora do Prazo"))</f>
        <v/>
      </c>
      <c r="J166" s="60"/>
      <c r="K166" s="60"/>
      <c r="L166" s="60" t="str">
        <f t="shared" ref="L166:L178" si="42">IF(J166="","",30-(J166+K166))</f>
        <v/>
      </c>
      <c r="M166" s="57"/>
    </row>
    <row r="167" spans="1:13" x14ac:dyDescent="0.25">
      <c r="B167" s="184"/>
      <c r="C167" s="57">
        <v>2011</v>
      </c>
      <c r="D167" s="63"/>
      <c r="E167" s="63"/>
      <c r="F167" s="63" t="str">
        <f t="shared" ref="F167:F169" si="43">IF(E167="","",E167+336)</f>
        <v/>
      </c>
      <c r="G167" s="63"/>
      <c r="H167" s="63"/>
      <c r="I167" s="57" t="str">
        <f t="shared" si="41"/>
        <v/>
      </c>
      <c r="J167" s="57"/>
      <c r="K167" s="57"/>
      <c r="L167" s="57" t="str">
        <f t="shared" si="42"/>
        <v/>
      </c>
      <c r="M167" s="57"/>
    </row>
    <row r="168" spans="1:13" x14ac:dyDescent="0.25">
      <c r="B168" s="184"/>
      <c r="C168" s="57">
        <v>2012</v>
      </c>
      <c r="D168" s="63"/>
      <c r="E168" s="63"/>
      <c r="F168" s="63" t="str">
        <f t="shared" si="43"/>
        <v/>
      </c>
      <c r="G168" s="63"/>
      <c r="H168" s="63"/>
      <c r="I168" s="57" t="str">
        <f t="shared" si="41"/>
        <v/>
      </c>
      <c r="J168" s="57"/>
      <c r="K168" s="57"/>
      <c r="L168" s="57" t="str">
        <f t="shared" si="42"/>
        <v/>
      </c>
      <c r="M168" s="57"/>
    </row>
    <row r="169" spans="1:13" x14ac:dyDescent="0.25">
      <c r="B169" s="184"/>
      <c r="C169" s="57">
        <v>2013</v>
      </c>
      <c r="D169" s="63"/>
      <c r="E169" s="63"/>
      <c r="F169" s="63" t="str">
        <f t="shared" si="43"/>
        <v/>
      </c>
      <c r="G169" s="63"/>
      <c r="H169" s="63"/>
      <c r="I169" s="57" t="str">
        <f t="shared" si="41"/>
        <v/>
      </c>
      <c r="J169" s="57"/>
      <c r="K169" s="57"/>
      <c r="L169" s="57" t="str">
        <f t="shared" si="42"/>
        <v/>
      </c>
      <c r="M169" s="57"/>
    </row>
    <row r="170" spans="1:13" x14ac:dyDescent="0.25">
      <c r="B170" s="184"/>
      <c r="C170" s="57">
        <v>2014</v>
      </c>
      <c r="D170" s="63"/>
      <c r="E170" s="63"/>
      <c r="F170" s="63"/>
      <c r="G170" s="63"/>
      <c r="H170" s="63"/>
      <c r="I170" s="57" t="str">
        <f t="shared" si="41"/>
        <v/>
      </c>
      <c r="J170" s="57"/>
      <c r="K170" s="57"/>
      <c r="L170" s="57" t="str">
        <f t="shared" si="42"/>
        <v/>
      </c>
      <c r="M170" s="58"/>
    </row>
    <row r="171" spans="1:13" x14ac:dyDescent="0.25">
      <c r="B171" s="184"/>
      <c r="C171" s="57">
        <v>2015</v>
      </c>
      <c r="D171" s="63"/>
      <c r="E171" s="63"/>
      <c r="F171" s="63"/>
      <c r="G171" s="63"/>
      <c r="H171" s="63"/>
      <c r="I171" s="57" t="str">
        <f t="shared" si="41"/>
        <v/>
      </c>
      <c r="J171" s="57"/>
      <c r="K171" s="57"/>
      <c r="L171" s="57" t="str">
        <f t="shared" si="42"/>
        <v/>
      </c>
      <c r="M171" s="58"/>
    </row>
    <row r="172" spans="1:13" x14ac:dyDescent="0.25">
      <c r="B172" s="184"/>
      <c r="C172" s="57">
        <v>2016</v>
      </c>
      <c r="D172" s="63"/>
      <c r="E172" s="63"/>
      <c r="F172" s="63"/>
      <c r="G172" s="63"/>
      <c r="H172" s="63"/>
      <c r="I172" s="57" t="str">
        <f t="shared" si="41"/>
        <v/>
      </c>
      <c r="J172" s="57"/>
      <c r="K172" s="57"/>
      <c r="L172" s="57" t="str">
        <f t="shared" si="42"/>
        <v/>
      </c>
      <c r="M172" s="58"/>
    </row>
    <row r="173" spans="1:13" x14ac:dyDescent="0.25">
      <c r="B173" s="184"/>
      <c r="C173" s="57">
        <v>2017</v>
      </c>
      <c r="D173" s="63"/>
      <c r="E173" s="63"/>
      <c r="F173" s="63"/>
      <c r="G173" s="63"/>
      <c r="H173" s="63"/>
      <c r="I173" s="57" t="str">
        <f t="shared" si="41"/>
        <v/>
      </c>
      <c r="J173" s="57"/>
      <c r="K173" s="57"/>
      <c r="L173" s="57" t="str">
        <f t="shared" si="42"/>
        <v/>
      </c>
      <c r="M173" s="58"/>
    </row>
    <row r="174" spans="1:13" x14ac:dyDescent="0.25">
      <c r="B174" s="184"/>
      <c r="C174" s="57">
        <v>2018</v>
      </c>
      <c r="D174" s="63"/>
      <c r="E174" s="63"/>
      <c r="F174" s="63" t="str">
        <f t="shared" ref="F174:F175" si="44">IF(E174="","",E174+336)</f>
        <v/>
      </c>
      <c r="G174" s="63"/>
      <c r="H174" s="63"/>
      <c r="I174" s="57" t="str">
        <f t="shared" si="41"/>
        <v/>
      </c>
      <c r="J174" s="57"/>
      <c r="K174" s="57"/>
      <c r="L174" s="57" t="str">
        <f t="shared" si="42"/>
        <v/>
      </c>
      <c r="M174" s="58"/>
    </row>
    <row r="175" spans="1:13" x14ac:dyDescent="0.25">
      <c r="B175" s="184"/>
      <c r="C175" s="57">
        <v>2019</v>
      </c>
      <c r="D175" s="63"/>
      <c r="E175" s="63"/>
      <c r="F175" s="63" t="str">
        <f t="shared" si="44"/>
        <v/>
      </c>
      <c r="G175" s="63"/>
      <c r="H175" s="63"/>
      <c r="I175" s="57" t="str">
        <f t="shared" si="41"/>
        <v/>
      </c>
      <c r="J175" s="57"/>
      <c r="K175" s="57"/>
      <c r="L175" s="57" t="str">
        <f t="shared" si="42"/>
        <v/>
      </c>
      <c r="M175" s="58"/>
    </row>
    <row r="176" spans="1:13" x14ac:dyDescent="0.25">
      <c r="B176" s="184"/>
      <c r="C176" s="57">
        <v>2020</v>
      </c>
      <c r="D176" s="63">
        <v>44141</v>
      </c>
      <c r="E176" s="63">
        <v>44505</v>
      </c>
      <c r="F176" s="63">
        <v>44841</v>
      </c>
      <c r="G176" s="63">
        <v>44805</v>
      </c>
      <c r="H176" s="63">
        <v>44834</v>
      </c>
      <c r="I176" s="57" t="str">
        <f t="shared" si="41"/>
        <v>Dentro do Prazo</v>
      </c>
      <c r="J176" s="57">
        <v>0</v>
      </c>
      <c r="K176" s="57"/>
      <c r="L176" s="72">
        <f t="shared" si="42"/>
        <v>30</v>
      </c>
      <c r="M176" s="58"/>
    </row>
    <row r="177" spans="1:13" x14ac:dyDescent="0.25">
      <c r="B177" s="184"/>
      <c r="C177" s="57">
        <v>2021</v>
      </c>
      <c r="D177" s="63">
        <v>44506</v>
      </c>
      <c r="E177" s="63">
        <v>44870</v>
      </c>
      <c r="F177" s="63">
        <v>45206</v>
      </c>
      <c r="G177" s="63"/>
      <c r="H177" s="63"/>
      <c r="I177" s="57" t="str">
        <f t="shared" si="41"/>
        <v/>
      </c>
      <c r="J177" s="57"/>
      <c r="K177" s="57"/>
      <c r="L177" s="57" t="str">
        <f t="shared" si="42"/>
        <v/>
      </c>
      <c r="M177" s="58"/>
    </row>
    <row r="178" spans="1:13" ht="13.8" thickBot="1" x14ac:dyDescent="0.3">
      <c r="B178" s="185"/>
      <c r="C178" s="61">
        <v>2022</v>
      </c>
      <c r="D178" s="64"/>
      <c r="E178" s="64"/>
      <c r="F178" s="64" t="str">
        <f t="shared" ref="F178" si="45">IF(E178="","",E178+336)</f>
        <v/>
      </c>
      <c r="G178" s="64"/>
      <c r="H178" s="64"/>
      <c r="I178" s="61" t="str">
        <f t="shared" si="41"/>
        <v/>
      </c>
      <c r="J178" s="61"/>
      <c r="K178" s="61"/>
      <c r="L178" s="61" t="str">
        <f t="shared" si="42"/>
        <v/>
      </c>
      <c r="M178" s="59"/>
    </row>
    <row r="179" spans="1:13" ht="13.8" thickTop="1" x14ac:dyDescent="0.25">
      <c r="A179" s="216" t="s">
        <v>61</v>
      </c>
      <c r="B179" s="215" t="s">
        <v>81</v>
      </c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6"/>
    </row>
    <row r="180" spans="1:13" ht="13.8" thickBot="1" x14ac:dyDescent="0.3">
      <c r="A180" s="217"/>
      <c r="B180" s="197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9"/>
    </row>
    <row r="181" spans="1:13" ht="13.8" thickTop="1" x14ac:dyDescent="0.25"/>
  </sheetData>
  <sortState xmlns:xlrd2="http://schemas.microsoft.com/office/spreadsheetml/2017/richdata2" ref="Q7:Q17">
    <sortCondition ref="Q7"/>
  </sortState>
  <mergeCells count="56">
    <mergeCell ref="B67:M68"/>
    <mergeCell ref="B83:M84"/>
    <mergeCell ref="B54:B66"/>
    <mergeCell ref="D69:E69"/>
    <mergeCell ref="G69:H69"/>
    <mergeCell ref="B70:B82"/>
    <mergeCell ref="B179:M180"/>
    <mergeCell ref="A19:A20"/>
    <mergeCell ref="A35:A36"/>
    <mergeCell ref="A51:A52"/>
    <mergeCell ref="A67:A68"/>
    <mergeCell ref="A83:A84"/>
    <mergeCell ref="A99:A100"/>
    <mergeCell ref="A115:A116"/>
    <mergeCell ref="A131:A132"/>
    <mergeCell ref="A147:A148"/>
    <mergeCell ref="A163:A164"/>
    <mergeCell ref="A179:A180"/>
    <mergeCell ref="B35:M36"/>
    <mergeCell ref="D37:E37"/>
    <mergeCell ref="G37:H37"/>
    <mergeCell ref="B38:B50"/>
    <mergeCell ref="D53:E53"/>
    <mergeCell ref="G53:H53"/>
    <mergeCell ref="B51:M52"/>
    <mergeCell ref="B22:B34"/>
    <mergeCell ref="D5:E5"/>
    <mergeCell ref="G5:H5"/>
    <mergeCell ref="D21:E21"/>
    <mergeCell ref="G21:H21"/>
    <mergeCell ref="B6:B18"/>
    <mergeCell ref="B19:M20"/>
    <mergeCell ref="B115:M116"/>
    <mergeCell ref="B150:B162"/>
    <mergeCell ref="D85:E85"/>
    <mergeCell ref="G85:H85"/>
    <mergeCell ref="B86:B98"/>
    <mergeCell ref="D101:E101"/>
    <mergeCell ref="G101:H101"/>
    <mergeCell ref="B99:M100"/>
    <mergeCell ref="A1:P3"/>
    <mergeCell ref="D165:E165"/>
    <mergeCell ref="G165:H165"/>
    <mergeCell ref="B166:B178"/>
    <mergeCell ref="B118:B130"/>
    <mergeCell ref="D133:E133"/>
    <mergeCell ref="G133:H133"/>
    <mergeCell ref="B134:B146"/>
    <mergeCell ref="D149:E149"/>
    <mergeCell ref="G149:H149"/>
    <mergeCell ref="B131:M132"/>
    <mergeCell ref="B147:M148"/>
    <mergeCell ref="B163:M164"/>
    <mergeCell ref="B102:B114"/>
    <mergeCell ref="D117:E117"/>
    <mergeCell ref="G117:H11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9C57-EFDA-4C78-ACA3-8591BC606AF5}">
  <sheetPr codeName="Planilha6"/>
  <dimension ref="A1:U153"/>
  <sheetViews>
    <sheetView showGridLines="0" tabSelected="1" topLeftCell="B4" zoomScaleNormal="100" zoomScalePageLayoutView="73" workbookViewId="0">
      <selection activeCell="D14" sqref="D14"/>
    </sheetView>
  </sheetViews>
  <sheetFormatPr defaultRowHeight="13.2" x14ac:dyDescent="0.25"/>
  <cols>
    <col min="1" max="1" width="19.33203125" customWidth="1"/>
    <col min="2" max="2" width="29.33203125" customWidth="1"/>
    <col min="3" max="3" width="9" customWidth="1"/>
    <col min="4" max="4" width="13" customWidth="1"/>
    <col min="5" max="5" width="12.6640625" customWidth="1"/>
    <col min="6" max="6" width="14.5546875" customWidth="1"/>
    <col min="7" max="7" width="13.109375" customWidth="1"/>
    <col min="8" max="8" width="12.5546875" customWidth="1"/>
    <col min="9" max="9" width="14.33203125" bestFit="1" customWidth="1"/>
    <col min="10" max="10" width="14.33203125" customWidth="1"/>
    <col min="11" max="11" width="14.6640625" customWidth="1"/>
    <col min="12" max="12" width="14" customWidth="1"/>
    <col min="13" max="13" width="13.6640625" customWidth="1"/>
    <col min="14" max="14" width="13" customWidth="1"/>
    <col min="15" max="15" width="13.33203125" customWidth="1"/>
    <col min="16" max="16" width="12" customWidth="1"/>
    <col min="19" max="19" width="28.5546875" customWidth="1"/>
  </cols>
  <sheetData>
    <row r="1" spans="1:21" ht="42" customHeight="1" x14ac:dyDescent="0.25">
      <c r="A1" s="122"/>
      <c r="B1" s="123" t="s">
        <v>122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78"/>
      <c r="Q1" s="78"/>
      <c r="R1" s="78"/>
      <c r="S1" s="68"/>
      <c r="T1" s="68"/>
      <c r="U1" s="68"/>
    </row>
    <row r="3" spans="1:21" ht="28.2" customHeight="1" x14ac:dyDescent="0.25">
      <c r="B3" s="124" t="s">
        <v>88</v>
      </c>
      <c r="C3" s="125" t="s">
        <v>55</v>
      </c>
      <c r="D3" s="236" t="s">
        <v>16</v>
      </c>
      <c r="E3" s="236"/>
      <c r="F3" s="125" t="s">
        <v>15</v>
      </c>
      <c r="G3" s="236" t="s">
        <v>17</v>
      </c>
      <c r="H3" s="236"/>
      <c r="I3" s="236" t="s">
        <v>17</v>
      </c>
      <c r="J3" s="236"/>
      <c r="K3" s="125" t="s">
        <v>0</v>
      </c>
      <c r="L3" s="125" t="s">
        <v>18</v>
      </c>
      <c r="M3" s="125" t="s">
        <v>22</v>
      </c>
      <c r="N3" s="125" t="s">
        <v>19</v>
      </c>
      <c r="O3" s="125" t="s">
        <v>20</v>
      </c>
    </row>
    <row r="4" spans="1:21" ht="13.2" customHeight="1" x14ac:dyDescent="0.25">
      <c r="B4" s="250" t="e" vm="1">
        <v>#VALUE!</v>
      </c>
      <c r="C4" s="100">
        <v>2015</v>
      </c>
      <c r="D4" s="103">
        <v>42248</v>
      </c>
      <c r="E4" s="103">
        <v>42613</v>
      </c>
      <c r="F4" s="103">
        <f t="shared" ref="F4:F14" si="0">IF(E4="","",E4+336)</f>
        <v>42949</v>
      </c>
      <c r="G4" s="103">
        <v>42857</v>
      </c>
      <c r="H4" s="103">
        <v>42886</v>
      </c>
      <c r="I4" s="103"/>
      <c r="J4" s="103"/>
      <c r="K4" s="100" t="str">
        <f t="shared" ref="K4:K12" si="1">IF(H4="","",IF(G4&lt;F4,"Dentro do Prazo","Fora do Prazo"))</f>
        <v>Dentro do Prazo</v>
      </c>
      <c r="L4" s="100">
        <v>30</v>
      </c>
      <c r="M4" s="100"/>
      <c r="N4" s="100">
        <f t="shared" ref="N4:N7" si="2">IF(L4="","",30-(L4+M4))</f>
        <v>0</v>
      </c>
      <c r="O4" s="109"/>
      <c r="S4" s="52"/>
    </row>
    <row r="5" spans="1:21" ht="13.2" customHeight="1" x14ac:dyDescent="0.25">
      <c r="B5" s="250"/>
      <c r="C5" s="100">
        <v>2016</v>
      </c>
      <c r="D5" s="103">
        <v>42614</v>
      </c>
      <c r="E5" s="103">
        <v>42978</v>
      </c>
      <c r="F5" s="103">
        <f t="shared" si="0"/>
        <v>43314</v>
      </c>
      <c r="G5" s="103">
        <v>43284</v>
      </c>
      <c r="H5" s="103">
        <v>43313</v>
      </c>
      <c r="I5" s="103"/>
      <c r="J5" s="103"/>
      <c r="K5" s="100" t="str">
        <f t="shared" si="1"/>
        <v>Dentro do Prazo</v>
      </c>
      <c r="L5" s="100">
        <v>20</v>
      </c>
      <c r="M5" s="100">
        <v>10</v>
      </c>
      <c r="N5" s="100">
        <f>IF(L5="","",30-(L5+M5))</f>
        <v>0</v>
      </c>
      <c r="O5" s="109"/>
      <c r="S5" s="52"/>
      <c r="T5" s="52"/>
    </row>
    <row r="6" spans="1:21" ht="13.2" customHeight="1" x14ac:dyDescent="0.25">
      <c r="B6" s="250"/>
      <c r="C6" s="100">
        <v>2017</v>
      </c>
      <c r="D6" s="103">
        <v>42979</v>
      </c>
      <c r="E6" s="103">
        <v>43343</v>
      </c>
      <c r="F6" s="103">
        <f t="shared" si="0"/>
        <v>43679</v>
      </c>
      <c r="G6" s="103">
        <v>43675</v>
      </c>
      <c r="H6" s="103">
        <v>43704</v>
      </c>
      <c r="I6" s="103"/>
      <c r="J6" s="103"/>
      <c r="K6" s="100" t="str">
        <f t="shared" si="1"/>
        <v>Dentro do Prazo</v>
      </c>
      <c r="L6" s="100">
        <v>20</v>
      </c>
      <c r="M6" s="100">
        <v>10</v>
      </c>
      <c r="N6" s="100">
        <f t="shared" si="2"/>
        <v>0</v>
      </c>
      <c r="O6" s="109"/>
      <c r="S6" s="52"/>
    </row>
    <row r="7" spans="1:21" ht="13.2" customHeight="1" x14ac:dyDescent="0.25">
      <c r="B7" s="250"/>
      <c r="C7" s="100">
        <v>2018</v>
      </c>
      <c r="D7" s="103">
        <v>43344</v>
      </c>
      <c r="E7" s="103">
        <v>43708</v>
      </c>
      <c r="F7" s="103">
        <f t="shared" si="0"/>
        <v>44044</v>
      </c>
      <c r="G7" s="103">
        <v>44040</v>
      </c>
      <c r="H7" s="103">
        <v>44069</v>
      </c>
      <c r="I7" s="103"/>
      <c r="J7" s="103"/>
      <c r="K7" s="100" t="str">
        <f>IF(H7="","",IF(G7&lt;F7,"Dentro do Prazo","Fora do Prazo"))</f>
        <v>Dentro do Prazo</v>
      </c>
      <c r="L7" s="100">
        <v>20</v>
      </c>
      <c r="M7" s="100">
        <v>10</v>
      </c>
      <c r="N7" s="100">
        <f t="shared" si="2"/>
        <v>0</v>
      </c>
      <c r="O7" s="109"/>
      <c r="S7" s="52"/>
      <c r="T7" s="52"/>
    </row>
    <row r="8" spans="1:21" ht="13.2" customHeight="1" x14ac:dyDescent="0.25">
      <c r="B8" s="250"/>
      <c r="C8" s="100">
        <v>2019</v>
      </c>
      <c r="D8" s="103">
        <v>43709</v>
      </c>
      <c r="E8" s="103">
        <v>44074</v>
      </c>
      <c r="F8" s="103">
        <f>IF(E8="","",E8+336)</f>
        <v>44410</v>
      </c>
      <c r="G8" s="103">
        <v>44410</v>
      </c>
      <c r="H8" s="103">
        <v>44439</v>
      </c>
      <c r="I8" s="103"/>
      <c r="J8" s="103"/>
      <c r="K8" s="100" t="s">
        <v>47</v>
      </c>
      <c r="L8" s="100">
        <v>20</v>
      </c>
      <c r="M8" s="100">
        <v>10</v>
      </c>
      <c r="N8" s="100">
        <v>0</v>
      </c>
      <c r="O8" s="109"/>
      <c r="T8" s="52"/>
    </row>
    <row r="9" spans="1:21" ht="13.2" customHeight="1" x14ac:dyDescent="0.25">
      <c r="B9" s="250"/>
      <c r="C9" s="100">
        <v>2020</v>
      </c>
      <c r="D9" s="103">
        <v>44075</v>
      </c>
      <c r="E9" s="103">
        <v>44439</v>
      </c>
      <c r="F9" s="103">
        <f t="shared" si="0"/>
        <v>44775</v>
      </c>
      <c r="G9" s="103">
        <v>44740</v>
      </c>
      <c r="H9" s="103">
        <v>44769</v>
      </c>
      <c r="I9" s="103"/>
      <c r="J9" s="103"/>
      <c r="K9" s="100" t="str">
        <f t="shared" si="1"/>
        <v>Dentro do Prazo</v>
      </c>
      <c r="L9" s="100">
        <v>20</v>
      </c>
      <c r="M9" s="100">
        <v>10</v>
      </c>
      <c r="N9" s="100">
        <v>0</v>
      </c>
      <c r="O9" s="109"/>
      <c r="S9" s="52"/>
    </row>
    <row r="10" spans="1:21" ht="13.2" customHeight="1" x14ac:dyDescent="0.25">
      <c r="B10" s="250"/>
      <c r="C10" s="100">
        <v>2021</v>
      </c>
      <c r="D10" s="103">
        <v>44440</v>
      </c>
      <c r="E10" s="103">
        <v>44804</v>
      </c>
      <c r="F10" s="103">
        <f t="shared" si="0"/>
        <v>45140</v>
      </c>
      <c r="G10" s="103">
        <v>45124</v>
      </c>
      <c r="H10" s="103">
        <v>45153</v>
      </c>
      <c r="I10" s="103"/>
      <c r="J10" s="103"/>
      <c r="K10" s="100" t="str">
        <f t="shared" si="1"/>
        <v>Dentro do Prazo</v>
      </c>
      <c r="L10" s="100">
        <v>20</v>
      </c>
      <c r="M10" s="100">
        <v>10</v>
      </c>
      <c r="N10" s="106">
        <v>0</v>
      </c>
      <c r="O10" s="109"/>
      <c r="T10" s="52"/>
    </row>
    <row r="11" spans="1:21" ht="13.95" customHeight="1" x14ac:dyDescent="0.25">
      <c r="B11" s="250"/>
      <c r="C11" s="100">
        <v>2022</v>
      </c>
      <c r="D11" s="103">
        <v>44805</v>
      </c>
      <c r="E11" s="103">
        <v>45169</v>
      </c>
      <c r="F11" s="103">
        <f>IF(E11="","",E11+336)</f>
        <v>45505</v>
      </c>
      <c r="G11" s="103">
        <v>45495</v>
      </c>
      <c r="H11" s="103">
        <v>45524</v>
      </c>
      <c r="I11" s="103"/>
      <c r="J11" s="103"/>
      <c r="K11" s="100" t="str">
        <f t="shared" si="1"/>
        <v>Dentro do Prazo</v>
      </c>
      <c r="L11" s="100">
        <v>10</v>
      </c>
      <c r="M11" s="100">
        <v>20</v>
      </c>
      <c r="N11" s="100">
        <v>0</v>
      </c>
      <c r="O11" s="109"/>
    </row>
    <row r="12" spans="1:21" x14ac:dyDescent="0.25">
      <c r="B12" s="250"/>
      <c r="C12" s="100">
        <v>2023</v>
      </c>
      <c r="D12" s="103">
        <v>45170</v>
      </c>
      <c r="E12" s="103">
        <v>45535</v>
      </c>
      <c r="F12" s="103">
        <f t="shared" si="0"/>
        <v>45871</v>
      </c>
      <c r="G12" s="103">
        <v>45868</v>
      </c>
      <c r="H12" s="103">
        <v>45897</v>
      </c>
      <c r="I12" s="103"/>
      <c r="J12" s="103"/>
      <c r="K12" s="100" t="str">
        <f t="shared" si="1"/>
        <v>Dentro do Prazo</v>
      </c>
      <c r="L12" s="100">
        <v>4</v>
      </c>
      <c r="M12" s="100"/>
      <c r="N12" s="107">
        <v>26</v>
      </c>
      <c r="O12" s="109"/>
    </row>
    <row r="13" spans="1:21" x14ac:dyDescent="0.25">
      <c r="B13" s="250"/>
      <c r="C13" s="100">
        <v>2024</v>
      </c>
      <c r="D13" s="103">
        <v>45536</v>
      </c>
      <c r="E13" s="103">
        <v>45900</v>
      </c>
      <c r="F13" s="103">
        <f t="shared" si="0"/>
        <v>46236</v>
      </c>
      <c r="G13" s="103"/>
      <c r="H13" s="103"/>
      <c r="I13" s="103"/>
      <c r="J13" s="103"/>
      <c r="K13" s="100"/>
      <c r="L13" s="100"/>
      <c r="M13" s="100"/>
      <c r="N13" s="107">
        <v>30</v>
      </c>
      <c r="O13" s="109"/>
    </row>
    <row r="14" spans="1:21" x14ac:dyDescent="0.25">
      <c r="B14" s="251"/>
      <c r="C14" s="101">
        <v>2025</v>
      </c>
      <c r="D14" s="104">
        <v>45901</v>
      </c>
      <c r="E14" s="104">
        <v>46265</v>
      </c>
      <c r="F14" s="104">
        <f t="shared" si="0"/>
        <v>46601</v>
      </c>
      <c r="G14" s="104"/>
      <c r="H14" s="104"/>
      <c r="I14" s="104"/>
      <c r="J14" s="104"/>
      <c r="K14" s="101"/>
      <c r="L14" s="101"/>
      <c r="M14" s="101"/>
      <c r="N14" s="108"/>
      <c r="O14" s="110"/>
    </row>
    <row r="15" spans="1:21" ht="13.95" customHeight="1" x14ac:dyDescent="0.25">
      <c r="A15" s="228" t="s">
        <v>61</v>
      </c>
      <c r="B15" s="138" t="s">
        <v>170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9"/>
      <c r="T15" s="52"/>
    </row>
    <row r="16" spans="1:21" x14ac:dyDescent="0.25">
      <c r="A16" s="242"/>
      <c r="B16" s="140" t="s">
        <v>142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9"/>
      <c r="T16" s="52"/>
    </row>
    <row r="17" spans="1:19" ht="28.2" customHeight="1" x14ac:dyDescent="0.25">
      <c r="B17" s="98" t="s">
        <v>87</v>
      </c>
      <c r="C17" s="99" t="s">
        <v>55</v>
      </c>
      <c r="D17" s="249" t="s">
        <v>16</v>
      </c>
      <c r="E17" s="249"/>
      <c r="F17" s="99" t="s">
        <v>15</v>
      </c>
      <c r="G17" s="249" t="s">
        <v>17</v>
      </c>
      <c r="H17" s="249"/>
      <c r="I17" s="236" t="s">
        <v>17</v>
      </c>
      <c r="J17" s="236"/>
      <c r="K17" s="99" t="s">
        <v>0</v>
      </c>
      <c r="L17" s="99" t="s">
        <v>18</v>
      </c>
      <c r="M17" s="99" t="s">
        <v>22</v>
      </c>
      <c r="N17" s="99" t="s">
        <v>19</v>
      </c>
      <c r="O17" s="99" t="s">
        <v>20</v>
      </c>
      <c r="S17" s="52"/>
    </row>
    <row r="18" spans="1:19" ht="13.2" customHeight="1" x14ac:dyDescent="0.25">
      <c r="B18" s="252" t="e" vm="2">
        <v>#VALUE!</v>
      </c>
      <c r="C18" s="105">
        <v>2014</v>
      </c>
      <c r="D18" s="102">
        <v>41699</v>
      </c>
      <c r="E18" s="102">
        <v>42063</v>
      </c>
      <c r="F18" s="102">
        <f t="shared" ref="F18:F29" si="3">IF(E18="","",E18+336)</f>
        <v>42399</v>
      </c>
      <c r="G18" s="102">
        <v>42009</v>
      </c>
      <c r="H18" s="102">
        <v>42038</v>
      </c>
      <c r="I18" s="102"/>
      <c r="J18" s="102"/>
      <c r="K18" s="105" t="str">
        <f t="shared" ref="K18:K28" si="4">IF(H18="","",IF(G18&lt;F18,"Dentro do Prazo","Fora do Prazo"))</f>
        <v>Dentro do Prazo</v>
      </c>
      <c r="L18" s="105">
        <v>30</v>
      </c>
      <c r="M18" s="105">
        <v>0</v>
      </c>
      <c r="N18" s="105">
        <f t="shared" ref="N18:N22" si="5">IF(L18="","",30-(L18+M18))</f>
        <v>0</v>
      </c>
      <c r="O18" s="105" t="s">
        <v>21</v>
      </c>
    </row>
    <row r="19" spans="1:19" ht="13.2" customHeight="1" x14ac:dyDescent="0.25">
      <c r="B19" s="253"/>
      <c r="C19" s="100">
        <v>2015</v>
      </c>
      <c r="D19" s="103">
        <v>42064</v>
      </c>
      <c r="E19" s="103">
        <v>42428</v>
      </c>
      <c r="F19" s="103">
        <f t="shared" si="3"/>
        <v>42764</v>
      </c>
      <c r="G19" s="103">
        <v>42373</v>
      </c>
      <c r="H19" s="103">
        <v>42402</v>
      </c>
      <c r="I19" s="103"/>
      <c r="J19" s="103"/>
      <c r="K19" s="100" t="str">
        <f t="shared" si="4"/>
        <v>Dentro do Prazo</v>
      </c>
      <c r="L19" s="100">
        <v>30</v>
      </c>
      <c r="M19" s="100">
        <v>0</v>
      </c>
      <c r="N19" s="100">
        <f t="shared" si="5"/>
        <v>0</v>
      </c>
      <c r="O19" s="100" t="s">
        <v>21</v>
      </c>
    </row>
    <row r="20" spans="1:19" ht="13.2" customHeight="1" x14ac:dyDescent="0.25">
      <c r="B20" s="253"/>
      <c r="C20" s="100">
        <v>2016</v>
      </c>
      <c r="D20" s="103">
        <v>42430</v>
      </c>
      <c r="E20" s="103">
        <v>42794</v>
      </c>
      <c r="F20" s="103">
        <f t="shared" si="3"/>
        <v>43130</v>
      </c>
      <c r="G20" s="103">
        <v>42826</v>
      </c>
      <c r="H20" s="103">
        <v>42855</v>
      </c>
      <c r="I20" s="103"/>
      <c r="J20" s="103"/>
      <c r="K20" s="100" t="str">
        <f t="shared" si="4"/>
        <v>Dentro do Prazo</v>
      </c>
      <c r="L20" s="100">
        <v>30</v>
      </c>
      <c r="M20" s="100">
        <v>0</v>
      </c>
      <c r="N20" s="100">
        <f t="shared" si="5"/>
        <v>0</v>
      </c>
      <c r="O20" s="109"/>
    </row>
    <row r="21" spans="1:19" ht="13.2" customHeight="1" x14ac:dyDescent="0.25">
      <c r="B21" s="253"/>
      <c r="C21" s="100">
        <v>2017</v>
      </c>
      <c r="D21" s="103">
        <v>42795</v>
      </c>
      <c r="E21" s="103">
        <v>43159</v>
      </c>
      <c r="F21" s="103">
        <f t="shared" si="3"/>
        <v>43495</v>
      </c>
      <c r="G21" s="103">
        <v>43102</v>
      </c>
      <c r="H21" s="103">
        <v>43131</v>
      </c>
      <c r="I21" s="103"/>
      <c r="J21" s="103"/>
      <c r="K21" s="100" t="str">
        <f t="shared" si="4"/>
        <v>Dentro do Prazo</v>
      </c>
      <c r="L21" s="100">
        <v>30</v>
      </c>
      <c r="M21" s="100">
        <v>0</v>
      </c>
      <c r="N21" s="100">
        <f t="shared" si="5"/>
        <v>0</v>
      </c>
      <c r="O21" s="109"/>
    </row>
    <row r="22" spans="1:19" ht="13.2" customHeight="1" x14ac:dyDescent="0.25">
      <c r="B22" s="253"/>
      <c r="C22" s="100">
        <v>2018</v>
      </c>
      <c r="D22" s="103">
        <v>43160</v>
      </c>
      <c r="E22" s="103">
        <v>43524</v>
      </c>
      <c r="F22" s="103">
        <f t="shared" si="3"/>
        <v>43860</v>
      </c>
      <c r="G22" s="103">
        <v>43500</v>
      </c>
      <c r="H22" s="103">
        <v>43529</v>
      </c>
      <c r="I22" s="103"/>
      <c r="J22" s="103"/>
      <c r="K22" s="100" t="str">
        <f t="shared" si="4"/>
        <v>Dentro do Prazo</v>
      </c>
      <c r="L22" s="100">
        <v>20</v>
      </c>
      <c r="M22" s="100">
        <v>10</v>
      </c>
      <c r="N22" s="100">
        <f t="shared" si="5"/>
        <v>0</v>
      </c>
      <c r="O22" s="109"/>
    </row>
    <row r="23" spans="1:19" ht="13.2" customHeight="1" x14ac:dyDescent="0.25">
      <c r="B23" s="253"/>
      <c r="C23" s="100">
        <v>2019</v>
      </c>
      <c r="D23" s="103">
        <v>43525</v>
      </c>
      <c r="E23" s="103">
        <v>43889</v>
      </c>
      <c r="F23" s="103">
        <f t="shared" si="3"/>
        <v>44225</v>
      </c>
      <c r="G23" s="103">
        <v>44200</v>
      </c>
      <c r="H23" s="103">
        <v>44229</v>
      </c>
      <c r="I23" s="103"/>
      <c r="J23" s="103"/>
      <c r="K23" s="100" t="str">
        <f t="shared" si="4"/>
        <v>Dentro do Prazo</v>
      </c>
      <c r="L23" s="100">
        <v>20</v>
      </c>
      <c r="M23" s="100">
        <v>10</v>
      </c>
      <c r="N23" s="100">
        <f>IF(L23="","",30-(L23+M23))</f>
        <v>0</v>
      </c>
      <c r="O23" s="109"/>
      <c r="S23" t="e">
        <f>IF(BANCODEDADOS1!$A$1=1,BANCODEDADOS1!B85,IF(BANCODEDADOS1!$A$1=2,BANCODEDADOS1!B73,IF(BANCODEDADOS1!$A$1=3,BANCODEDADOS1!B15,IF(BANCODEDADOS1!$A$1=4,BANCODEDADOS1!#REF!,IF(BANCODEDADOS1!$A$1=5,BANCODEDADOS1!B118,IF(BANCODEDADOS1!$A$1=6,BANCODEDADOS1!B61,IF(BANCODEDADOS1!$A$1=7,BANCODEDADOS1!B49,IF(BANCODEDADOS1!$A$1=8,BANCODEDADOS1!B98,IF(BANCODEDADOS1!$A$1=9,BANCODEDADOS1!#REF!,IF(BANCODEDADOS1!$A$1=10,BANCODEDADOS1!#REF!,BANCODEDADOS1!#REF!))))))))))</f>
        <v>#REF!</v>
      </c>
    </row>
    <row r="24" spans="1:19" ht="13.2" customHeight="1" x14ac:dyDescent="0.25">
      <c r="B24" s="253"/>
      <c r="C24" s="100">
        <v>2020</v>
      </c>
      <c r="D24" s="103">
        <v>43891</v>
      </c>
      <c r="E24" s="103">
        <v>44255</v>
      </c>
      <c r="F24" s="103">
        <f t="shared" si="3"/>
        <v>44591</v>
      </c>
      <c r="G24" s="103">
        <v>44564</v>
      </c>
      <c r="H24" s="103">
        <v>44593</v>
      </c>
      <c r="I24" s="103"/>
      <c r="J24" s="103"/>
      <c r="K24" s="100" t="str">
        <f t="shared" si="4"/>
        <v>Dentro do Prazo</v>
      </c>
      <c r="L24" s="100">
        <v>20</v>
      </c>
      <c r="M24" s="100">
        <v>10</v>
      </c>
      <c r="N24" s="100">
        <f>IF(L24="","",30-(L24+M24))</f>
        <v>0</v>
      </c>
      <c r="O24" s="109"/>
    </row>
    <row r="25" spans="1:19" ht="13.2" customHeight="1" x14ac:dyDescent="0.25">
      <c r="B25" s="253"/>
      <c r="C25" s="100">
        <v>2021</v>
      </c>
      <c r="D25" s="103">
        <v>44256</v>
      </c>
      <c r="E25" s="103">
        <v>44620</v>
      </c>
      <c r="F25" s="103">
        <f t="shared" si="3"/>
        <v>44956</v>
      </c>
      <c r="G25" s="103">
        <v>44907</v>
      </c>
      <c r="H25" s="103">
        <v>44936</v>
      </c>
      <c r="I25" s="103"/>
      <c r="J25" s="103"/>
      <c r="K25" s="100" t="str">
        <f t="shared" si="4"/>
        <v>Dentro do Prazo</v>
      </c>
      <c r="L25" s="100">
        <v>20</v>
      </c>
      <c r="M25" s="100">
        <v>10</v>
      </c>
      <c r="N25" s="100">
        <f t="shared" ref="N25:N26" si="6">IF(L25="","",30-(L25+M25))</f>
        <v>0</v>
      </c>
      <c r="O25" s="109"/>
    </row>
    <row r="26" spans="1:19" ht="13.2" customHeight="1" x14ac:dyDescent="0.25">
      <c r="B26" s="253"/>
      <c r="C26" s="100">
        <v>2022</v>
      </c>
      <c r="D26" s="103">
        <v>44621</v>
      </c>
      <c r="E26" s="103">
        <v>44985</v>
      </c>
      <c r="F26" s="103">
        <f t="shared" si="3"/>
        <v>45321</v>
      </c>
      <c r="G26" s="103">
        <v>45293</v>
      </c>
      <c r="H26" s="103">
        <v>45322</v>
      </c>
      <c r="I26" s="103"/>
      <c r="J26" s="103"/>
      <c r="K26" s="100" t="str">
        <f t="shared" si="4"/>
        <v>Dentro do Prazo</v>
      </c>
      <c r="L26" s="100">
        <v>20</v>
      </c>
      <c r="M26" s="100">
        <v>10</v>
      </c>
      <c r="N26" s="100">
        <f t="shared" si="6"/>
        <v>0</v>
      </c>
      <c r="O26" s="109"/>
    </row>
    <row r="27" spans="1:19" ht="15" customHeight="1" x14ac:dyDescent="0.25">
      <c r="B27" s="253"/>
      <c r="C27" s="100">
        <v>2023</v>
      </c>
      <c r="D27" s="103">
        <v>44986</v>
      </c>
      <c r="E27" s="103">
        <v>45350</v>
      </c>
      <c r="F27" s="103">
        <f>IF(E27="","",E27+336)</f>
        <v>45686</v>
      </c>
      <c r="G27" s="103">
        <v>45643</v>
      </c>
      <c r="H27" s="103">
        <v>45672</v>
      </c>
      <c r="I27" s="103"/>
      <c r="J27" s="103"/>
      <c r="K27" s="100" t="str">
        <f t="shared" si="4"/>
        <v>Dentro do Prazo</v>
      </c>
      <c r="L27" s="100">
        <v>20</v>
      </c>
      <c r="M27" s="100">
        <v>10</v>
      </c>
      <c r="N27" s="100">
        <v>0</v>
      </c>
      <c r="O27" s="109"/>
    </row>
    <row r="28" spans="1:19" ht="15" customHeight="1" x14ac:dyDescent="0.25">
      <c r="B28" s="253"/>
      <c r="C28" s="100">
        <v>2024</v>
      </c>
      <c r="D28" s="103">
        <v>45352</v>
      </c>
      <c r="E28" s="103">
        <v>45716</v>
      </c>
      <c r="F28" s="103">
        <f t="shared" si="3"/>
        <v>46052</v>
      </c>
      <c r="G28" s="103">
        <v>46027</v>
      </c>
      <c r="H28" s="103">
        <v>46056</v>
      </c>
      <c r="I28" s="103"/>
      <c r="J28" s="103"/>
      <c r="K28" s="100" t="str">
        <f t="shared" si="4"/>
        <v>Dentro do Prazo</v>
      </c>
      <c r="L28" s="100">
        <v>30</v>
      </c>
      <c r="M28" s="100"/>
      <c r="N28" s="106">
        <v>0</v>
      </c>
      <c r="O28" s="109"/>
    </row>
    <row r="29" spans="1:19" ht="15" customHeight="1" x14ac:dyDescent="0.25">
      <c r="B29" s="254"/>
      <c r="C29" s="100">
        <v>2025</v>
      </c>
      <c r="D29" s="103">
        <v>45717</v>
      </c>
      <c r="E29" s="103">
        <v>46081</v>
      </c>
      <c r="F29" s="103">
        <f t="shared" si="3"/>
        <v>46417</v>
      </c>
      <c r="G29" s="103"/>
      <c r="H29" s="103"/>
      <c r="I29" s="103"/>
      <c r="J29" s="103"/>
      <c r="K29" s="100"/>
      <c r="L29" s="100"/>
      <c r="M29" s="100"/>
      <c r="N29" s="100"/>
      <c r="O29" s="109"/>
    </row>
    <row r="30" spans="1:19" x14ac:dyDescent="0.25">
      <c r="A30" s="228" t="s">
        <v>61</v>
      </c>
      <c r="B30" s="243" t="s">
        <v>143</v>
      </c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5"/>
    </row>
    <row r="31" spans="1:19" x14ac:dyDescent="0.25">
      <c r="A31" s="242"/>
      <c r="B31" s="246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8"/>
    </row>
    <row r="32" spans="1:19" ht="28.2" customHeight="1" x14ac:dyDescent="0.25">
      <c r="B32" s="98" t="s">
        <v>83</v>
      </c>
      <c r="C32" s="99" t="s">
        <v>55</v>
      </c>
      <c r="D32" s="249" t="s">
        <v>16</v>
      </c>
      <c r="E32" s="249"/>
      <c r="F32" s="99" t="s">
        <v>15</v>
      </c>
      <c r="G32" s="249" t="s">
        <v>17</v>
      </c>
      <c r="H32" s="249"/>
      <c r="I32" s="236" t="s">
        <v>17</v>
      </c>
      <c r="J32" s="236"/>
      <c r="K32" s="99" t="s">
        <v>0</v>
      </c>
      <c r="L32" s="99" t="s">
        <v>18</v>
      </c>
      <c r="M32" s="99" t="s">
        <v>22</v>
      </c>
      <c r="N32" s="99" t="s">
        <v>19</v>
      </c>
      <c r="O32" s="99" t="s">
        <v>20</v>
      </c>
    </row>
    <row r="33" spans="2:15" x14ac:dyDescent="0.25">
      <c r="B33" s="239" t="e" vm="3">
        <v>#VALUE!</v>
      </c>
      <c r="C33" s="105">
        <v>2010</v>
      </c>
      <c r="D33" s="102">
        <v>40315</v>
      </c>
      <c r="E33" s="102">
        <v>40679</v>
      </c>
      <c r="F33" s="102">
        <f>IF(E33="","",E33+336)</f>
        <v>41015</v>
      </c>
      <c r="G33" s="102">
        <v>40680</v>
      </c>
      <c r="H33" s="102">
        <v>40709</v>
      </c>
      <c r="I33" s="102"/>
      <c r="J33" s="102"/>
      <c r="K33" s="105" t="str">
        <f>IF(H33="","",IF(G33&lt;F33,"Dentro do Prazo","Fora do Prazo"))</f>
        <v>Dentro do Prazo</v>
      </c>
      <c r="L33" s="105">
        <v>20</v>
      </c>
      <c r="M33" s="105">
        <v>10</v>
      </c>
      <c r="N33" s="105">
        <f>IF(L33="","",30-(L33+M33))</f>
        <v>0</v>
      </c>
      <c r="O33" s="105" t="s">
        <v>21</v>
      </c>
    </row>
    <row r="34" spans="2:15" x14ac:dyDescent="0.25">
      <c r="B34" s="240"/>
      <c r="C34" s="100">
        <v>2011</v>
      </c>
      <c r="D34" s="103">
        <v>40680</v>
      </c>
      <c r="E34" s="103">
        <v>41045</v>
      </c>
      <c r="F34" s="103">
        <f t="shared" ref="F34:F44" si="7">IF(E34="","",E34+336)</f>
        <v>41381</v>
      </c>
      <c r="G34" s="103">
        <v>41153</v>
      </c>
      <c r="H34" s="103">
        <v>41182</v>
      </c>
      <c r="I34" s="103"/>
      <c r="J34" s="103"/>
      <c r="K34" s="100" t="str">
        <f t="shared" ref="K34:K46" si="8">IF(H34="","",IF(G34&lt;F34,"Dentro do Prazo","Fora do Prazo"))</f>
        <v>Dentro do Prazo</v>
      </c>
      <c r="L34" s="100">
        <v>20</v>
      </c>
      <c r="M34" s="100">
        <v>10</v>
      </c>
      <c r="N34" s="100">
        <f t="shared" ref="N34:N44" si="9">IF(L34="","",30-(L34+M34))</f>
        <v>0</v>
      </c>
      <c r="O34" s="100" t="s">
        <v>21</v>
      </c>
    </row>
    <row r="35" spans="2:15" x14ac:dyDescent="0.25">
      <c r="B35" s="240"/>
      <c r="C35" s="100">
        <v>2012</v>
      </c>
      <c r="D35" s="103">
        <v>41046</v>
      </c>
      <c r="E35" s="103">
        <v>41410</v>
      </c>
      <c r="F35" s="103">
        <f t="shared" si="7"/>
        <v>41746</v>
      </c>
      <c r="G35" s="103">
        <v>41396</v>
      </c>
      <c r="H35" s="103">
        <v>41425</v>
      </c>
      <c r="I35" s="103"/>
      <c r="J35" s="103"/>
      <c r="K35" s="100" t="str">
        <f t="shared" si="8"/>
        <v>Dentro do Prazo</v>
      </c>
      <c r="L35" s="100">
        <v>30</v>
      </c>
      <c r="M35" s="100">
        <v>0</v>
      </c>
      <c r="N35" s="100">
        <f t="shared" si="9"/>
        <v>0</v>
      </c>
      <c r="O35" s="100" t="s">
        <v>21</v>
      </c>
    </row>
    <row r="36" spans="2:15" x14ac:dyDescent="0.25">
      <c r="B36" s="240"/>
      <c r="C36" s="100">
        <v>2013</v>
      </c>
      <c r="D36" s="103">
        <v>41411</v>
      </c>
      <c r="E36" s="103">
        <v>41775</v>
      </c>
      <c r="F36" s="103">
        <f t="shared" si="7"/>
        <v>42111</v>
      </c>
      <c r="G36" s="103">
        <v>41932</v>
      </c>
      <c r="H36" s="103">
        <v>41961</v>
      </c>
      <c r="I36" s="103"/>
      <c r="J36" s="103"/>
      <c r="K36" s="100" t="str">
        <f t="shared" si="8"/>
        <v>Dentro do Prazo</v>
      </c>
      <c r="L36" s="100">
        <v>20</v>
      </c>
      <c r="M36" s="100">
        <v>10</v>
      </c>
      <c r="N36" s="100">
        <f t="shared" si="9"/>
        <v>0</v>
      </c>
      <c r="O36" s="100" t="s">
        <v>21</v>
      </c>
    </row>
    <row r="37" spans="2:15" x14ac:dyDescent="0.25">
      <c r="B37" s="240"/>
      <c r="C37" s="100">
        <v>2014</v>
      </c>
      <c r="D37" s="103">
        <v>41776</v>
      </c>
      <c r="E37" s="103">
        <v>42140</v>
      </c>
      <c r="F37" s="103">
        <f t="shared" si="7"/>
        <v>42476</v>
      </c>
      <c r="G37" s="103">
        <v>42248</v>
      </c>
      <c r="H37" s="103">
        <v>42277</v>
      </c>
      <c r="I37" s="103"/>
      <c r="J37" s="103"/>
      <c r="K37" s="100" t="str">
        <f t="shared" si="8"/>
        <v>Dentro do Prazo</v>
      </c>
      <c r="L37" s="100">
        <v>30</v>
      </c>
      <c r="M37" s="100">
        <v>0</v>
      </c>
      <c r="N37" s="100">
        <f t="shared" si="9"/>
        <v>0</v>
      </c>
      <c r="O37" s="100" t="s">
        <v>21</v>
      </c>
    </row>
    <row r="38" spans="2:15" x14ac:dyDescent="0.25">
      <c r="B38" s="240"/>
      <c r="C38" s="100">
        <v>2015</v>
      </c>
      <c r="D38" s="103">
        <v>42141</v>
      </c>
      <c r="E38" s="103">
        <v>42506</v>
      </c>
      <c r="F38" s="103">
        <f t="shared" si="7"/>
        <v>42842</v>
      </c>
      <c r="G38" s="103">
        <v>42614</v>
      </c>
      <c r="H38" s="103">
        <v>42643</v>
      </c>
      <c r="I38" s="103"/>
      <c r="J38" s="103"/>
      <c r="K38" s="100" t="str">
        <f t="shared" si="8"/>
        <v>Dentro do Prazo</v>
      </c>
      <c r="L38" s="100">
        <v>30</v>
      </c>
      <c r="M38" s="100">
        <v>0</v>
      </c>
      <c r="N38" s="100">
        <f t="shared" si="9"/>
        <v>0</v>
      </c>
      <c r="O38" s="109"/>
    </row>
    <row r="39" spans="2:15" x14ac:dyDescent="0.25">
      <c r="B39" s="240"/>
      <c r="C39" s="100">
        <v>2016</v>
      </c>
      <c r="D39" s="103">
        <v>42507</v>
      </c>
      <c r="E39" s="103">
        <v>42871</v>
      </c>
      <c r="F39" s="103">
        <f t="shared" si="7"/>
        <v>43207</v>
      </c>
      <c r="G39" s="103">
        <v>43136</v>
      </c>
      <c r="H39" s="103">
        <v>43165</v>
      </c>
      <c r="I39" s="103"/>
      <c r="J39" s="103"/>
      <c r="K39" s="100" t="str">
        <f t="shared" si="8"/>
        <v>Dentro do Prazo</v>
      </c>
      <c r="L39" s="100">
        <v>20</v>
      </c>
      <c r="M39" s="100">
        <v>10</v>
      </c>
      <c r="N39" s="100">
        <f t="shared" si="9"/>
        <v>0</v>
      </c>
      <c r="O39" s="109"/>
    </row>
    <row r="40" spans="2:15" x14ac:dyDescent="0.25">
      <c r="B40" s="240"/>
      <c r="C40" s="100">
        <v>2017</v>
      </c>
      <c r="D40" s="103">
        <v>42872</v>
      </c>
      <c r="E40" s="103">
        <v>43236</v>
      </c>
      <c r="F40" s="103">
        <f t="shared" si="7"/>
        <v>43572</v>
      </c>
      <c r="G40" s="103">
        <v>43531</v>
      </c>
      <c r="H40" s="103">
        <v>43560</v>
      </c>
      <c r="I40" s="103"/>
      <c r="J40" s="103"/>
      <c r="K40" s="100" t="str">
        <f t="shared" si="8"/>
        <v>Dentro do Prazo</v>
      </c>
      <c r="L40" s="100">
        <v>15</v>
      </c>
      <c r="M40" s="100">
        <v>15</v>
      </c>
      <c r="N40" s="100">
        <f t="shared" si="9"/>
        <v>0</v>
      </c>
      <c r="O40" s="109"/>
    </row>
    <row r="41" spans="2:15" x14ac:dyDescent="0.25">
      <c r="B41" s="240"/>
      <c r="C41" s="100">
        <v>2018</v>
      </c>
      <c r="D41" s="103">
        <v>43237</v>
      </c>
      <c r="E41" s="103">
        <v>43601</v>
      </c>
      <c r="F41" s="103">
        <f t="shared" si="7"/>
        <v>43937</v>
      </c>
      <c r="G41" s="103">
        <v>43922</v>
      </c>
      <c r="H41" s="103">
        <v>43951</v>
      </c>
      <c r="I41" s="103"/>
      <c r="J41" s="103"/>
      <c r="K41" s="100" t="str">
        <f t="shared" si="8"/>
        <v>Dentro do Prazo</v>
      </c>
      <c r="L41" s="100">
        <v>0</v>
      </c>
      <c r="M41" s="100">
        <v>30</v>
      </c>
      <c r="N41" s="100">
        <f t="shared" si="9"/>
        <v>0</v>
      </c>
      <c r="O41" s="109"/>
    </row>
    <row r="42" spans="2:15" x14ac:dyDescent="0.25">
      <c r="B42" s="240"/>
      <c r="C42" s="100">
        <v>2019</v>
      </c>
      <c r="D42" s="103">
        <v>43602</v>
      </c>
      <c r="E42" s="103">
        <v>43967</v>
      </c>
      <c r="F42" s="103">
        <f t="shared" si="7"/>
        <v>44303</v>
      </c>
      <c r="G42" s="103">
        <v>44291</v>
      </c>
      <c r="H42" s="103">
        <v>44320</v>
      </c>
      <c r="I42" s="103"/>
      <c r="J42" s="103"/>
      <c r="K42" s="100" t="str">
        <f t="shared" si="8"/>
        <v>Dentro do Prazo</v>
      </c>
      <c r="L42" s="100">
        <v>0</v>
      </c>
      <c r="M42" s="100">
        <v>30</v>
      </c>
      <c r="N42" s="100">
        <v>0</v>
      </c>
      <c r="O42" s="109"/>
    </row>
    <row r="43" spans="2:15" x14ac:dyDescent="0.25">
      <c r="B43" s="240"/>
      <c r="C43" s="100">
        <v>2020</v>
      </c>
      <c r="D43" s="103">
        <v>43968</v>
      </c>
      <c r="E43" s="103">
        <v>44332</v>
      </c>
      <c r="F43" s="103">
        <f t="shared" si="7"/>
        <v>44668</v>
      </c>
      <c r="G43" s="103">
        <v>44662</v>
      </c>
      <c r="H43" s="103">
        <v>44691</v>
      </c>
      <c r="I43" s="103"/>
      <c r="J43" s="103"/>
      <c r="K43" s="100" t="s">
        <v>47</v>
      </c>
      <c r="L43" s="100">
        <v>10</v>
      </c>
      <c r="M43" s="100">
        <v>20</v>
      </c>
      <c r="N43" s="100">
        <v>0</v>
      </c>
      <c r="O43" s="109"/>
    </row>
    <row r="44" spans="2:15" x14ac:dyDescent="0.25">
      <c r="B44" s="240"/>
      <c r="C44" s="100">
        <v>2021</v>
      </c>
      <c r="D44" s="103">
        <v>44333</v>
      </c>
      <c r="E44" s="103">
        <v>44697</v>
      </c>
      <c r="F44" s="103">
        <f t="shared" si="7"/>
        <v>45033</v>
      </c>
      <c r="G44" s="103">
        <v>44986</v>
      </c>
      <c r="H44" s="103">
        <v>45015</v>
      </c>
      <c r="I44" s="103"/>
      <c r="J44" s="103"/>
      <c r="K44" s="100" t="str">
        <f t="shared" si="8"/>
        <v>Dentro do Prazo</v>
      </c>
      <c r="L44" s="100">
        <v>20</v>
      </c>
      <c r="M44" s="100">
        <v>10</v>
      </c>
      <c r="N44" s="100">
        <f t="shared" si="9"/>
        <v>0</v>
      </c>
      <c r="O44" s="109"/>
    </row>
    <row r="45" spans="2:15" x14ac:dyDescent="0.25">
      <c r="B45" s="240"/>
      <c r="C45" s="100">
        <v>2022</v>
      </c>
      <c r="D45" s="103">
        <v>44698</v>
      </c>
      <c r="E45" s="103">
        <v>45062</v>
      </c>
      <c r="F45" s="103">
        <v>45399</v>
      </c>
      <c r="G45" s="103">
        <v>45363</v>
      </c>
      <c r="H45" s="103">
        <v>45392</v>
      </c>
      <c r="I45" s="103"/>
      <c r="J45" s="103"/>
      <c r="K45" s="100" t="str">
        <f t="shared" si="8"/>
        <v>Dentro do Prazo</v>
      </c>
      <c r="L45" s="100">
        <v>20</v>
      </c>
      <c r="M45" s="100">
        <v>10</v>
      </c>
      <c r="N45" s="100">
        <v>0</v>
      </c>
      <c r="O45" s="109"/>
    </row>
    <row r="46" spans="2:15" x14ac:dyDescent="0.25">
      <c r="B46" s="240"/>
      <c r="C46" s="100">
        <v>2023</v>
      </c>
      <c r="D46" s="103">
        <v>45063</v>
      </c>
      <c r="E46" s="103">
        <v>45428</v>
      </c>
      <c r="F46" s="103">
        <v>45764</v>
      </c>
      <c r="G46" s="103">
        <v>45763</v>
      </c>
      <c r="H46" s="103">
        <v>45792</v>
      </c>
      <c r="I46" s="103"/>
      <c r="J46" s="103"/>
      <c r="K46" s="100" t="str">
        <f t="shared" si="8"/>
        <v>Dentro do Prazo</v>
      </c>
      <c r="L46" s="100">
        <v>3</v>
      </c>
      <c r="M46" s="100">
        <v>10</v>
      </c>
      <c r="N46" s="113">
        <v>17</v>
      </c>
      <c r="O46" s="109"/>
    </row>
    <row r="47" spans="2:15" x14ac:dyDescent="0.25">
      <c r="B47" s="240"/>
      <c r="C47" s="100">
        <v>2024</v>
      </c>
      <c r="D47" s="103">
        <v>45429</v>
      </c>
      <c r="E47" s="103">
        <v>45793</v>
      </c>
      <c r="F47" s="103">
        <v>46129</v>
      </c>
      <c r="G47" s="103"/>
      <c r="H47" s="103"/>
      <c r="I47" s="103"/>
      <c r="J47" s="103"/>
      <c r="K47" s="100"/>
      <c r="L47" s="100"/>
      <c r="M47" s="100"/>
      <c r="N47" s="107">
        <v>30</v>
      </c>
      <c r="O47" s="109"/>
    </row>
    <row r="48" spans="2:15" x14ac:dyDescent="0.25">
      <c r="B48" s="241"/>
      <c r="C48" s="101">
        <v>2025</v>
      </c>
      <c r="D48" s="104">
        <v>45794</v>
      </c>
      <c r="E48" s="104">
        <v>46158</v>
      </c>
      <c r="F48" s="104">
        <v>46494</v>
      </c>
      <c r="G48" s="104"/>
      <c r="H48" s="104"/>
      <c r="I48" s="104"/>
      <c r="J48" s="104"/>
      <c r="K48" s="101"/>
      <c r="L48" s="101"/>
      <c r="M48" s="101"/>
      <c r="N48" s="101"/>
      <c r="O48" s="110"/>
    </row>
    <row r="49" spans="1:15" ht="20.25" customHeight="1" x14ac:dyDescent="0.25">
      <c r="A49" s="228" t="s">
        <v>61</v>
      </c>
      <c r="B49" s="171" t="s">
        <v>157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2"/>
    </row>
    <row r="50" spans="1:15" ht="22.5" customHeight="1" x14ac:dyDescent="0.25">
      <c r="A50" s="229"/>
      <c r="B50" s="143" t="s">
        <v>144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5"/>
    </row>
    <row r="51" spans="1:15" ht="28.2" customHeight="1" x14ac:dyDescent="0.25">
      <c r="B51" s="98" t="s">
        <v>89</v>
      </c>
      <c r="C51" s="99" t="s">
        <v>55</v>
      </c>
      <c r="D51" s="249" t="s">
        <v>16</v>
      </c>
      <c r="E51" s="249"/>
      <c r="F51" s="99" t="s">
        <v>15</v>
      </c>
      <c r="G51" s="249" t="s">
        <v>17</v>
      </c>
      <c r="H51" s="249"/>
      <c r="I51" s="236" t="s">
        <v>17</v>
      </c>
      <c r="J51" s="236"/>
      <c r="K51" s="99" t="s">
        <v>0</v>
      </c>
      <c r="L51" s="99" t="s">
        <v>18</v>
      </c>
      <c r="M51" s="99" t="s">
        <v>22</v>
      </c>
      <c r="N51" s="99" t="s">
        <v>19</v>
      </c>
      <c r="O51" s="99" t="s">
        <v>20</v>
      </c>
    </row>
    <row r="52" spans="1:15" x14ac:dyDescent="0.25">
      <c r="B52" s="239"/>
      <c r="C52" s="100">
        <v>2017</v>
      </c>
      <c r="D52" s="103">
        <v>43091</v>
      </c>
      <c r="E52" s="103">
        <v>43455</v>
      </c>
      <c r="F52" s="103">
        <f t="shared" ref="F52:F60" si="10">IF(E52="","",E52+336)</f>
        <v>43791</v>
      </c>
      <c r="G52" s="103">
        <v>43587</v>
      </c>
      <c r="H52" s="103">
        <v>43616</v>
      </c>
      <c r="I52" s="103"/>
      <c r="J52" s="103"/>
      <c r="K52" s="100" t="str">
        <f>IF(H52="","",IF(G52&lt;F52,"Dentro do Prazo","Fora do Prazo"))</f>
        <v>Dentro do Prazo</v>
      </c>
      <c r="L52" s="100">
        <v>30</v>
      </c>
      <c r="M52" s="100"/>
      <c r="N52" s="100">
        <f t="shared" ref="N52" si="11">IF(L52="","",30-(L52+M52))</f>
        <v>0</v>
      </c>
      <c r="O52" s="109"/>
    </row>
    <row r="53" spans="1:15" x14ac:dyDescent="0.25">
      <c r="B53" s="240"/>
      <c r="C53" s="100">
        <v>2018</v>
      </c>
      <c r="D53" s="103">
        <v>43456</v>
      </c>
      <c r="E53" s="103">
        <v>43820</v>
      </c>
      <c r="F53" s="103">
        <f t="shared" si="10"/>
        <v>44156</v>
      </c>
      <c r="G53" s="103">
        <v>44138</v>
      </c>
      <c r="H53" s="103">
        <v>44167</v>
      </c>
      <c r="I53" s="103"/>
      <c r="J53" s="103"/>
      <c r="K53" s="100" t="s">
        <v>73</v>
      </c>
      <c r="L53" s="100">
        <v>20</v>
      </c>
      <c r="M53" s="100">
        <v>10</v>
      </c>
      <c r="N53" s="100">
        <v>0</v>
      </c>
      <c r="O53" s="109"/>
    </row>
    <row r="54" spans="1:15" x14ac:dyDescent="0.25">
      <c r="B54" s="240"/>
      <c r="C54" s="100">
        <v>2019</v>
      </c>
      <c r="D54" s="103">
        <v>43821</v>
      </c>
      <c r="E54" s="103">
        <v>44186</v>
      </c>
      <c r="F54" s="103">
        <f t="shared" si="10"/>
        <v>44522</v>
      </c>
      <c r="G54" s="103">
        <v>44522</v>
      </c>
      <c r="H54" s="103">
        <v>44551</v>
      </c>
      <c r="I54" s="103"/>
      <c r="J54" s="103"/>
      <c r="K54" s="100" t="s">
        <v>73</v>
      </c>
      <c r="L54" s="100">
        <v>20</v>
      </c>
      <c r="M54" s="100">
        <v>10</v>
      </c>
      <c r="N54" s="100">
        <v>0</v>
      </c>
      <c r="O54" s="109"/>
    </row>
    <row r="55" spans="1:15" x14ac:dyDescent="0.25">
      <c r="B55" s="240"/>
      <c r="C55" s="100">
        <v>2020</v>
      </c>
      <c r="D55" s="103">
        <v>44187</v>
      </c>
      <c r="E55" s="103">
        <v>44551</v>
      </c>
      <c r="F55" s="103">
        <f t="shared" si="10"/>
        <v>44887</v>
      </c>
      <c r="G55" s="103">
        <v>44853</v>
      </c>
      <c r="H55" s="103">
        <v>44882</v>
      </c>
      <c r="I55" s="103"/>
      <c r="J55" s="103"/>
      <c r="K55" s="100" t="str">
        <f t="shared" ref="K55" si="12">IF(H55="","",IF(G55&lt;F55,"Dentro do Prazo","Fora do Prazo"))</f>
        <v>Dentro do Prazo</v>
      </c>
      <c r="L55" s="100">
        <v>20</v>
      </c>
      <c r="M55" s="100">
        <v>10</v>
      </c>
      <c r="N55" s="100">
        <v>0</v>
      </c>
      <c r="O55" s="109"/>
    </row>
    <row r="56" spans="1:15" x14ac:dyDescent="0.25">
      <c r="B56" s="240"/>
      <c r="C56" s="100">
        <v>2021</v>
      </c>
      <c r="D56" s="103">
        <v>44551</v>
      </c>
      <c r="E56" s="103">
        <v>44916</v>
      </c>
      <c r="F56" s="103">
        <f t="shared" si="10"/>
        <v>45252</v>
      </c>
      <c r="G56" s="103">
        <v>45250</v>
      </c>
      <c r="H56" s="103">
        <v>45279</v>
      </c>
      <c r="I56" s="103"/>
      <c r="J56" s="103"/>
      <c r="K56" s="100" t="str">
        <f>IF(H56="","",IF(G56&lt;F56,"Dentro do Prazo","Fora do Prazo"))</f>
        <v>Dentro do Prazo</v>
      </c>
      <c r="L56" s="100">
        <v>20</v>
      </c>
      <c r="M56" s="100">
        <v>10</v>
      </c>
      <c r="N56" s="100">
        <v>0</v>
      </c>
      <c r="O56" s="109"/>
    </row>
    <row r="57" spans="1:15" x14ac:dyDescent="0.25">
      <c r="B57" s="240"/>
      <c r="C57" s="100">
        <v>2022</v>
      </c>
      <c r="D57" s="103">
        <v>44916</v>
      </c>
      <c r="E57" s="103">
        <v>45281</v>
      </c>
      <c r="F57" s="103">
        <f t="shared" si="10"/>
        <v>45617</v>
      </c>
      <c r="G57" s="103">
        <v>45614</v>
      </c>
      <c r="H57" s="103">
        <v>45643</v>
      </c>
      <c r="I57" s="103"/>
      <c r="J57" s="103"/>
      <c r="K57" s="100" t="s">
        <v>47</v>
      </c>
      <c r="L57" s="100"/>
      <c r="M57" s="100"/>
      <c r="N57" s="107">
        <v>30</v>
      </c>
      <c r="O57" s="109"/>
    </row>
    <row r="58" spans="1:15" x14ac:dyDescent="0.25">
      <c r="B58" s="240"/>
      <c r="C58" s="100">
        <v>2023</v>
      </c>
      <c r="D58" s="103">
        <v>45281</v>
      </c>
      <c r="E58" s="103">
        <v>45647</v>
      </c>
      <c r="F58" s="103">
        <f t="shared" si="10"/>
        <v>45983</v>
      </c>
      <c r="G58" s="103">
        <v>45978</v>
      </c>
      <c r="H58" s="103">
        <v>46007</v>
      </c>
      <c r="I58" s="103"/>
      <c r="J58" s="103"/>
      <c r="K58" s="100" t="s">
        <v>47</v>
      </c>
      <c r="L58" s="100"/>
      <c r="M58" s="100"/>
      <c r="N58" s="107">
        <v>30</v>
      </c>
      <c r="O58" s="109"/>
    </row>
    <row r="59" spans="1:15" x14ac:dyDescent="0.25">
      <c r="B59" s="240"/>
      <c r="C59" s="100">
        <v>2024</v>
      </c>
      <c r="D59" s="103">
        <v>45647</v>
      </c>
      <c r="E59" s="103">
        <v>46012</v>
      </c>
      <c r="F59" s="103">
        <f t="shared" si="10"/>
        <v>46348</v>
      </c>
      <c r="G59" s="103"/>
      <c r="H59" s="103"/>
      <c r="I59" s="103"/>
      <c r="J59" s="103"/>
      <c r="K59" s="100"/>
      <c r="L59" s="100"/>
      <c r="M59" s="100"/>
      <c r="N59" s="107">
        <v>30</v>
      </c>
      <c r="O59" s="109"/>
    </row>
    <row r="60" spans="1:15" x14ac:dyDescent="0.25">
      <c r="B60" s="241"/>
      <c r="C60" s="101">
        <v>2025</v>
      </c>
      <c r="D60" s="104">
        <v>46012</v>
      </c>
      <c r="E60" s="104">
        <v>46377</v>
      </c>
      <c r="F60" s="104">
        <f t="shared" si="10"/>
        <v>46713</v>
      </c>
      <c r="G60" s="104"/>
      <c r="H60" s="104"/>
      <c r="I60" s="104"/>
      <c r="J60" s="104"/>
      <c r="K60" s="101"/>
      <c r="L60" s="101"/>
      <c r="M60" s="101"/>
      <c r="N60" s="108"/>
      <c r="O60" s="110"/>
    </row>
    <row r="61" spans="1:15" x14ac:dyDescent="0.25">
      <c r="A61" s="146" t="s">
        <v>61</v>
      </c>
      <c r="B61" s="150" t="s">
        <v>145</v>
      </c>
      <c r="C61" s="151"/>
      <c r="D61" s="151"/>
      <c r="E61" s="151"/>
      <c r="F61" s="147"/>
      <c r="G61" s="147"/>
      <c r="H61" s="147"/>
      <c r="I61" s="147"/>
      <c r="J61" s="147"/>
      <c r="K61" s="147"/>
      <c r="L61" s="147"/>
      <c r="M61" s="147"/>
      <c r="N61" s="147"/>
      <c r="O61" s="148"/>
    </row>
    <row r="62" spans="1:15" x14ac:dyDescent="0.25">
      <c r="A62" s="137"/>
      <c r="B62" s="152" t="s">
        <v>146</v>
      </c>
      <c r="C62" s="153"/>
      <c r="D62" s="153"/>
      <c r="E62" s="153"/>
      <c r="F62" s="79"/>
      <c r="G62" s="79"/>
      <c r="H62" s="79"/>
      <c r="I62" s="79"/>
      <c r="J62" s="79"/>
      <c r="K62" s="79"/>
      <c r="L62" s="79"/>
      <c r="M62" s="79"/>
      <c r="N62" s="79"/>
      <c r="O62" s="149"/>
    </row>
    <row r="63" spans="1:15" x14ac:dyDescent="0.25">
      <c r="A63" s="137"/>
      <c r="B63" s="152" t="s">
        <v>147</v>
      </c>
      <c r="C63" s="153"/>
      <c r="D63" s="153"/>
      <c r="E63" s="153"/>
      <c r="F63" s="79"/>
      <c r="G63" s="79"/>
      <c r="H63" s="79"/>
      <c r="I63" s="79"/>
      <c r="J63" s="79"/>
      <c r="K63" s="79"/>
      <c r="L63" s="79"/>
      <c r="M63" s="79"/>
      <c r="N63" s="79"/>
      <c r="O63" s="149"/>
    </row>
    <row r="64" spans="1:15" ht="28.2" customHeight="1" x14ac:dyDescent="0.25">
      <c r="B64" s="98" t="s">
        <v>94</v>
      </c>
      <c r="C64" s="99" t="s">
        <v>55</v>
      </c>
      <c r="D64" s="249" t="s">
        <v>16</v>
      </c>
      <c r="E64" s="249"/>
      <c r="F64" s="99" t="s">
        <v>15</v>
      </c>
      <c r="G64" s="249" t="s">
        <v>17</v>
      </c>
      <c r="H64" s="249"/>
      <c r="I64" s="236" t="s">
        <v>17</v>
      </c>
      <c r="J64" s="236"/>
      <c r="K64" s="99" t="s">
        <v>0</v>
      </c>
      <c r="L64" s="99" t="s">
        <v>18</v>
      </c>
      <c r="M64" s="99" t="s">
        <v>22</v>
      </c>
      <c r="N64" s="99" t="s">
        <v>19</v>
      </c>
      <c r="O64" s="99" t="s">
        <v>20</v>
      </c>
    </row>
    <row r="65" spans="1:15" x14ac:dyDescent="0.25">
      <c r="B65" s="239"/>
      <c r="C65" s="100">
        <v>2021</v>
      </c>
      <c r="D65" s="103">
        <v>44410</v>
      </c>
      <c r="E65" s="103">
        <v>44774</v>
      </c>
      <c r="F65" s="103">
        <f t="shared" ref="F65:F66" si="13">IF(E65="","",E65+336)</f>
        <v>45110</v>
      </c>
      <c r="G65" s="103">
        <v>45019</v>
      </c>
      <c r="H65" s="103">
        <v>45048</v>
      </c>
      <c r="I65" s="103"/>
      <c r="J65" s="103"/>
      <c r="K65" s="100" t="str">
        <f t="shared" ref="K65:K66" si="14">IF(H65="","",IF(G65&lt;F65,"Dentro do Prazo","Fora do Prazo"))</f>
        <v>Dentro do Prazo</v>
      </c>
      <c r="L65" s="100">
        <v>30</v>
      </c>
      <c r="M65" s="100"/>
      <c r="N65" s="100">
        <f t="shared" ref="N65:N66" si="15">IF(L65="","",30-(L65+M65))</f>
        <v>0</v>
      </c>
      <c r="O65" s="114"/>
    </row>
    <row r="66" spans="1:15" x14ac:dyDescent="0.25">
      <c r="B66" s="240"/>
      <c r="C66" s="100">
        <v>2022</v>
      </c>
      <c r="D66" s="103">
        <v>44775</v>
      </c>
      <c r="E66" s="103">
        <v>45139</v>
      </c>
      <c r="F66" s="103">
        <f t="shared" si="13"/>
        <v>45475</v>
      </c>
      <c r="G66" s="103">
        <v>45470</v>
      </c>
      <c r="H66" s="103">
        <v>45499</v>
      </c>
      <c r="I66" s="103"/>
      <c r="J66" s="103"/>
      <c r="K66" s="100" t="str">
        <f t="shared" si="14"/>
        <v>Dentro do Prazo</v>
      </c>
      <c r="L66" s="100">
        <v>30</v>
      </c>
      <c r="M66" s="100"/>
      <c r="N66" s="100">
        <f t="shared" si="15"/>
        <v>0</v>
      </c>
      <c r="O66" s="109"/>
    </row>
    <row r="67" spans="1:15" x14ac:dyDescent="0.25">
      <c r="B67" s="240"/>
      <c r="C67" s="100">
        <v>2023</v>
      </c>
      <c r="D67" s="103">
        <v>45140</v>
      </c>
      <c r="E67" s="103">
        <v>45505</v>
      </c>
      <c r="F67" s="103">
        <v>45840</v>
      </c>
      <c r="G67" s="103">
        <v>45293</v>
      </c>
      <c r="H67" s="103">
        <v>45688</v>
      </c>
      <c r="I67" s="103"/>
      <c r="J67" s="103"/>
      <c r="K67" s="100" t="s">
        <v>47</v>
      </c>
      <c r="L67" s="100">
        <v>30</v>
      </c>
      <c r="M67" s="100"/>
      <c r="N67" s="100">
        <v>0</v>
      </c>
      <c r="O67" s="109"/>
    </row>
    <row r="68" spans="1:15" x14ac:dyDescent="0.25">
      <c r="B68" s="240"/>
      <c r="C68" s="100">
        <v>2024</v>
      </c>
      <c r="D68" s="103">
        <v>45506</v>
      </c>
      <c r="E68" s="103">
        <v>45870</v>
      </c>
      <c r="F68" s="103">
        <v>46205</v>
      </c>
      <c r="G68" s="103">
        <v>45992</v>
      </c>
      <c r="H68" s="103">
        <v>46001</v>
      </c>
      <c r="I68" s="103"/>
      <c r="J68" s="103"/>
      <c r="K68" s="100" t="s">
        <v>47</v>
      </c>
      <c r="L68" s="100">
        <v>10</v>
      </c>
      <c r="M68" s="100"/>
      <c r="N68" s="107">
        <v>20</v>
      </c>
      <c r="O68" s="109"/>
    </row>
    <row r="69" spans="1:15" x14ac:dyDescent="0.25">
      <c r="B69" s="240"/>
      <c r="C69" s="100">
        <v>2025</v>
      </c>
      <c r="D69" s="103">
        <v>45871</v>
      </c>
      <c r="E69" s="103">
        <v>46235</v>
      </c>
      <c r="F69" s="103">
        <v>46570</v>
      </c>
      <c r="G69" s="103"/>
      <c r="H69" s="103"/>
      <c r="I69" s="103"/>
      <c r="J69" s="103"/>
      <c r="K69" s="100"/>
      <c r="L69" s="100"/>
      <c r="M69" s="100"/>
      <c r="N69" s="100"/>
      <c r="O69" s="109"/>
    </row>
    <row r="70" spans="1:15" x14ac:dyDescent="0.25">
      <c r="B70" s="240"/>
      <c r="C70" s="100"/>
      <c r="D70" s="103"/>
      <c r="E70" s="103"/>
      <c r="F70" s="103"/>
      <c r="G70" s="103"/>
      <c r="H70" s="103"/>
      <c r="I70" s="103"/>
      <c r="J70" s="103"/>
      <c r="K70" s="100"/>
      <c r="L70" s="100"/>
      <c r="M70" s="100"/>
      <c r="N70" s="100"/>
      <c r="O70" s="109"/>
    </row>
    <row r="71" spans="1:15" x14ac:dyDescent="0.25">
      <c r="B71" s="240"/>
      <c r="C71" s="100"/>
      <c r="D71" s="103"/>
      <c r="E71" s="103"/>
      <c r="F71" s="103"/>
      <c r="G71" s="103"/>
      <c r="H71" s="103"/>
      <c r="I71" s="103"/>
      <c r="J71" s="103"/>
      <c r="K71" s="100"/>
      <c r="L71" s="100"/>
      <c r="M71" s="100"/>
      <c r="N71" s="100"/>
      <c r="O71" s="109"/>
    </row>
    <row r="72" spans="1:15" x14ac:dyDescent="0.25">
      <c r="B72" s="241"/>
      <c r="C72" s="101"/>
      <c r="D72" s="104"/>
      <c r="E72" s="104"/>
      <c r="F72" s="104"/>
      <c r="G72" s="104"/>
      <c r="H72" s="104"/>
      <c r="I72" s="104"/>
      <c r="J72" s="104"/>
      <c r="K72" s="101"/>
      <c r="L72" s="101"/>
      <c r="M72" s="101"/>
      <c r="N72" s="101"/>
      <c r="O72" s="110"/>
    </row>
    <row r="73" spans="1:15" x14ac:dyDescent="0.25">
      <c r="A73" s="224" t="s">
        <v>61</v>
      </c>
      <c r="B73" s="237" t="s">
        <v>148</v>
      </c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</row>
    <row r="74" spans="1:15" x14ac:dyDescent="0.25">
      <c r="A74" s="225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</row>
    <row r="75" spans="1:15" ht="28.2" customHeight="1" x14ac:dyDescent="0.25">
      <c r="B75" s="98" t="s">
        <v>90</v>
      </c>
      <c r="C75" s="99" t="s">
        <v>55</v>
      </c>
      <c r="D75" s="249" t="s">
        <v>16</v>
      </c>
      <c r="E75" s="249"/>
      <c r="F75" s="99" t="s">
        <v>15</v>
      </c>
      <c r="G75" s="249" t="s">
        <v>17</v>
      </c>
      <c r="H75" s="249"/>
      <c r="I75" s="236" t="s">
        <v>17</v>
      </c>
      <c r="J75" s="236"/>
      <c r="K75" s="99" t="s">
        <v>0</v>
      </c>
      <c r="L75" s="99" t="s">
        <v>18</v>
      </c>
      <c r="M75" s="99" t="s">
        <v>22</v>
      </c>
      <c r="N75" s="99" t="s">
        <v>19</v>
      </c>
      <c r="O75" s="99" t="s">
        <v>20</v>
      </c>
    </row>
    <row r="76" spans="1:15" x14ac:dyDescent="0.25">
      <c r="B76" s="239" t="e" vm="4">
        <v>#VALUE!</v>
      </c>
      <c r="C76" s="115">
        <v>2020</v>
      </c>
      <c r="D76" s="116">
        <v>43853</v>
      </c>
      <c r="E76" s="103">
        <v>44218</v>
      </c>
      <c r="F76" s="103">
        <f t="shared" ref="F76:F82" si="16">IF(E76="","",E76+336)</f>
        <v>44554</v>
      </c>
      <c r="G76" s="103">
        <v>44466</v>
      </c>
      <c r="H76" s="103">
        <v>44495</v>
      </c>
      <c r="I76" s="103"/>
      <c r="J76" s="103"/>
      <c r="K76" s="100" t="str">
        <f t="shared" ref="K76:K81" si="17">IF(H76="","",IF(G76&lt;F76,"Dentro do Prazo","Fora do Prazo"))</f>
        <v>Dentro do Prazo</v>
      </c>
      <c r="L76" s="100">
        <v>30</v>
      </c>
      <c r="M76" s="100"/>
      <c r="N76" s="107"/>
      <c r="O76" s="55"/>
    </row>
    <row r="77" spans="1:15" x14ac:dyDescent="0.25">
      <c r="B77" s="240"/>
      <c r="C77" s="115">
        <v>2021</v>
      </c>
      <c r="D77" s="116">
        <v>44219</v>
      </c>
      <c r="E77" s="103">
        <v>44583</v>
      </c>
      <c r="F77" s="103">
        <f t="shared" si="16"/>
        <v>44919</v>
      </c>
      <c r="G77" s="103">
        <v>44858</v>
      </c>
      <c r="H77" s="103">
        <v>44887</v>
      </c>
      <c r="I77" s="103"/>
      <c r="J77" s="103"/>
      <c r="K77" s="100" t="str">
        <f t="shared" si="17"/>
        <v>Dentro do Prazo</v>
      </c>
      <c r="L77" s="100">
        <v>20</v>
      </c>
      <c r="M77" s="100">
        <v>10</v>
      </c>
      <c r="N77" s="100">
        <f t="shared" ref="N77" si="18">IF(L77="","",30-(L77+M77))</f>
        <v>0</v>
      </c>
      <c r="O77" s="55"/>
    </row>
    <row r="78" spans="1:15" x14ac:dyDescent="0.25">
      <c r="B78" s="240"/>
      <c r="C78" s="115">
        <v>2022</v>
      </c>
      <c r="D78" s="116">
        <v>44584</v>
      </c>
      <c r="E78" s="103">
        <v>44948</v>
      </c>
      <c r="F78" s="103">
        <f t="shared" si="16"/>
        <v>45284</v>
      </c>
      <c r="G78" s="103">
        <v>45145</v>
      </c>
      <c r="H78" s="103">
        <v>45175</v>
      </c>
      <c r="I78" s="103"/>
      <c r="J78" s="103"/>
      <c r="K78" s="100" t="str">
        <f t="shared" si="17"/>
        <v>Dentro do Prazo</v>
      </c>
      <c r="L78" s="100">
        <v>30</v>
      </c>
      <c r="M78" s="100"/>
      <c r="N78" s="100">
        <v>0</v>
      </c>
      <c r="O78" s="55"/>
    </row>
    <row r="79" spans="1:15" x14ac:dyDescent="0.25">
      <c r="B79" s="240"/>
      <c r="C79" s="115">
        <v>2023</v>
      </c>
      <c r="D79" s="116">
        <v>44949</v>
      </c>
      <c r="E79" s="103">
        <v>45313</v>
      </c>
      <c r="F79" s="103">
        <f t="shared" si="16"/>
        <v>45649</v>
      </c>
      <c r="G79" s="103">
        <v>45404</v>
      </c>
      <c r="H79" s="103">
        <v>45433</v>
      </c>
      <c r="I79" s="103"/>
      <c r="J79" s="103"/>
      <c r="K79" s="100" t="str">
        <f t="shared" si="17"/>
        <v>Dentro do Prazo</v>
      </c>
      <c r="L79" s="100">
        <v>30</v>
      </c>
      <c r="M79" s="100"/>
      <c r="N79" s="107"/>
      <c r="O79" s="55"/>
    </row>
    <row r="80" spans="1:15" x14ac:dyDescent="0.25">
      <c r="B80" s="240"/>
      <c r="C80" s="115">
        <v>2024</v>
      </c>
      <c r="D80" s="116">
        <v>45314</v>
      </c>
      <c r="E80" s="103">
        <v>45679</v>
      </c>
      <c r="F80" s="103">
        <f t="shared" si="16"/>
        <v>46015</v>
      </c>
      <c r="G80" s="103">
        <v>45873</v>
      </c>
      <c r="H80" s="103">
        <v>45887</v>
      </c>
      <c r="I80" s="103">
        <v>45985</v>
      </c>
      <c r="J80" s="103">
        <v>45989</v>
      </c>
      <c r="K80" s="100" t="str">
        <f t="shared" si="17"/>
        <v>Dentro do Prazo</v>
      </c>
      <c r="L80" s="100">
        <v>20</v>
      </c>
      <c r="M80" s="100">
        <v>10</v>
      </c>
      <c r="N80" s="100">
        <v>0</v>
      </c>
      <c r="O80" s="131"/>
    </row>
    <row r="81" spans="1:15" x14ac:dyDescent="0.25">
      <c r="B81" s="240"/>
      <c r="C81" s="115">
        <v>2025</v>
      </c>
      <c r="D81" s="116">
        <v>45680</v>
      </c>
      <c r="E81" s="103">
        <v>46044</v>
      </c>
      <c r="F81" s="103">
        <f t="shared" si="16"/>
        <v>46380</v>
      </c>
      <c r="G81" s="103">
        <v>46071</v>
      </c>
      <c r="H81" s="103">
        <v>46080</v>
      </c>
      <c r="I81" s="103">
        <v>46071</v>
      </c>
      <c r="J81" s="103">
        <v>46080</v>
      </c>
      <c r="K81" s="100" t="str">
        <f t="shared" si="17"/>
        <v>Dentro do Prazo</v>
      </c>
      <c r="L81" s="100">
        <v>20</v>
      </c>
      <c r="M81" s="100">
        <v>10</v>
      </c>
      <c r="N81" s="100">
        <v>0</v>
      </c>
      <c r="O81" s="55"/>
    </row>
    <row r="82" spans="1:15" x14ac:dyDescent="0.25">
      <c r="B82" s="240"/>
      <c r="C82" s="115">
        <v>2026</v>
      </c>
      <c r="D82" s="116">
        <v>46045</v>
      </c>
      <c r="E82" s="103">
        <v>46409</v>
      </c>
      <c r="F82" s="103">
        <f t="shared" si="16"/>
        <v>46745</v>
      </c>
      <c r="G82" s="103"/>
      <c r="H82" s="103"/>
      <c r="I82" s="103"/>
      <c r="J82" s="103"/>
      <c r="K82" s="100"/>
      <c r="L82" s="100"/>
      <c r="M82" s="100"/>
      <c r="N82" s="100"/>
      <c r="O82" s="55"/>
    </row>
    <row r="83" spans="1:15" x14ac:dyDescent="0.25">
      <c r="B83" s="240"/>
      <c r="C83" s="115"/>
      <c r="D83" s="116"/>
      <c r="E83" s="103"/>
      <c r="F83" s="103"/>
      <c r="G83" s="103"/>
      <c r="H83" s="103"/>
      <c r="I83" s="103"/>
      <c r="J83" s="103"/>
      <c r="K83" s="100"/>
      <c r="L83" s="100"/>
      <c r="M83" s="100"/>
      <c r="N83" s="100"/>
      <c r="O83" s="55"/>
    </row>
    <row r="84" spans="1:15" x14ac:dyDescent="0.25">
      <c r="B84" s="241"/>
      <c r="C84" s="115"/>
      <c r="D84" s="116"/>
      <c r="E84" s="103"/>
      <c r="F84" s="103"/>
      <c r="G84" s="103"/>
      <c r="H84" s="103"/>
      <c r="I84" s="103"/>
      <c r="J84" s="103"/>
      <c r="K84" s="100"/>
      <c r="L84" s="100"/>
      <c r="M84" s="100"/>
      <c r="N84" s="100"/>
      <c r="O84" s="55"/>
    </row>
    <row r="85" spans="1:15" ht="13.2" customHeight="1" x14ac:dyDescent="0.25">
      <c r="A85" s="154" t="s">
        <v>61</v>
      </c>
      <c r="B85" s="161" t="s">
        <v>158</v>
      </c>
      <c r="C85" s="162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7"/>
    </row>
    <row r="86" spans="1:15" x14ac:dyDescent="0.25">
      <c r="A86" s="155"/>
      <c r="B86" s="163"/>
      <c r="C86" s="164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60"/>
    </row>
    <row r="87" spans="1:15" ht="28.2" customHeight="1" x14ac:dyDescent="0.25">
      <c r="B87" s="98" t="s">
        <v>93</v>
      </c>
      <c r="C87" s="99" t="s">
        <v>55</v>
      </c>
      <c r="D87" s="120" t="s">
        <v>16</v>
      </c>
      <c r="E87" s="120"/>
      <c r="F87" s="99" t="s">
        <v>15</v>
      </c>
      <c r="G87" s="120" t="s">
        <v>17</v>
      </c>
      <c r="H87" s="120"/>
      <c r="I87" s="236" t="s">
        <v>17</v>
      </c>
      <c r="J87" s="236"/>
      <c r="K87" s="99" t="s">
        <v>0</v>
      </c>
      <c r="L87" s="99" t="s">
        <v>18</v>
      </c>
      <c r="M87" s="99" t="s">
        <v>22</v>
      </c>
      <c r="N87" s="99" t="s">
        <v>19</v>
      </c>
      <c r="O87" s="99" t="s">
        <v>20</v>
      </c>
    </row>
    <row r="88" spans="1:15" x14ac:dyDescent="0.25">
      <c r="B88" s="255" t="e" vm="5">
        <v>#VALUE!</v>
      </c>
      <c r="C88" s="115">
        <v>2020</v>
      </c>
      <c r="D88" s="116">
        <v>44141</v>
      </c>
      <c r="E88" s="103">
        <v>44505</v>
      </c>
      <c r="F88" s="103">
        <v>44841</v>
      </c>
      <c r="G88" s="103">
        <v>44805</v>
      </c>
      <c r="H88" s="103">
        <v>44834</v>
      </c>
      <c r="I88" s="103"/>
      <c r="J88" s="103"/>
      <c r="K88" s="100" t="str">
        <f t="shared" ref="K88:K89" si="19">IF(H88="","",IF(G88&lt;F88,"Dentro do Prazo","Fora do Prazo"))</f>
        <v>Dentro do Prazo</v>
      </c>
      <c r="L88" s="100">
        <v>30</v>
      </c>
      <c r="M88" s="100"/>
      <c r="N88" s="107"/>
      <c r="O88" s="109"/>
    </row>
    <row r="89" spans="1:15" x14ac:dyDescent="0.25">
      <c r="B89" s="255"/>
      <c r="C89" s="115">
        <v>2021</v>
      </c>
      <c r="D89" s="116">
        <v>44506</v>
      </c>
      <c r="E89" s="103">
        <v>44870</v>
      </c>
      <c r="F89" s="103">
        <v>45206</v>
      </c>
      <c r="G89" s="103">
        <v>45201</v>
      </c>
      <c r="H89" s="103">
        <v>45230</v>
      </c>
      <c r="I89" s="103"/>
      <c r="J89" s="103"/>
      <c r="K89" s="100" t="str">
        <f t="shared" si="19"/>
        <v>Dentro do Prazo</v>
      </c>
      <c r="L89" s="100">
        <v>30</v>
      </c>
      <c r="M89" s="100"/>
      <c r="N89" s="100">
        <v>0</v>
      </c>
      <c r="O89" s="109"/>
    </row>
    <row r="90" spans="1:15" x14ac:dyDescent="0.25">
      <c r="B90" s="255"/>
      <c r="C90" s="100">
        <v>2022</v>
      </c>
      <c r="D90" s="117">
        <v>44871</v>
      </c>
      <c r="E90" s="117">
        <v>45235</v>
      </c>
      <c r="F90" s="117">
        <f>IF(E90="","",E90+336)</f>
        <v>45571</v>
      </c>
      <c r="G90" s="117">
        <v>45567</v>
      </c>
      <c r="H90" s="117">
        <v>45596</v>
      </c>
      <c r="I90" s="117"/>
      <c r="J90" s="117"/>
      <c r="K90" s="111" t="str">
        <f>IF(H90="","",IF(G90&lt;F90,"Dentro do Prazo","Fora do Prazo"))</f>
        <v>Dentro do Prazo</v>
      </c>
      <c r="L90" s="111">
        <v>30</v>
      </c>
      <c r="M90" s="111"/>
      <c r="N90" s="111">
        <v>0</v>
      </c>
      <c r="O90" s="109"/>
    </row>
    <row r="91" spans="1:15" x14ac:dyDescent="0.25">
      <c r="B91" s="255"/>
      <c r="C91" s="115">
        <v>2023</v>
      </c>
      <c r="D91" s="116">
        <v>45236</v>
      </c>
      <c r="E91" s="103">
        <v>45601</v>
      </c>
      <c r="F91" s="103">
        <v>45936</v>
      </c>
      <c r="G91" s="103">
        <v>45936</v>
      </c>
      <c r="H91" s="103">
        <v>45965</v>
      </c>
      <c r="I91" s="117"/>
      <c r="J91" s="117"/>
      <c r="K91" s="111" t="s">
        <v>47</v>
      </c>
      <c r="L91" s="100">
        <v>4</v>
      </c>
      <c r="M91" s="100"/>
      <c r="N91" s="107">
        <v>26</v>
      </c>
      <c r="O91" s="109"/>
    </row>
    <row r="92" spans="1:15" x14ac:dyDescent="0.25">
      <c r="B92" s="255"/>
      <c r="C92" s="115">
        <v>2024</v>
      </c>
      <c r="D92" s="116">
        <v>45602</v>
      </c>
      <c r="E92" s="103">
        <v>45966</v>
      </c>
      <c r="F92" s="103">
        <v>46301</v>
      </c>
      <c r="G92" s="103"/>
      <c r="H92" s="103"/>
      <c r="I92" s="103"/>
      <c r="J92" s="103"/>
      <c r="K92" s="100"/>
      <c r="L92" s="100"/>
      <c r="M92" s="100"/>
      <c r="N92" s="107">
        <v>30</v>
      </c>
      <c r="O92" s="109"/>
    </row>
    <row r="93" spans="1:15" x14ac:dyDescent="0.25">
      <c r="B93" s="255"/>
      <c r="C93" s="115">
        <v>2025</v>
      </c>
      <c r="D93" s="116">
        <v>45967</v>
      </c>
      <c r="E93" s="103">
        <v>46331</v>
      </c>
      <c r="F93" s="103">
        <v>46697</v>
      </c>
      <c r="G93" s="103"/>
      <c r="H93" s="103"/>
      <c r="I93" s="103"/>
      <c r="J93" s="103"/>
      <c r="K93" s="100"/>
      <c r="L93" s="100"/>
      <c r="M93" s="100"/>
      <c r="N93" s="107"/>
      <c r="O93" s="109"/>
    </row>
    <row r="94" spans="1:15" x14ac:dyDescent="0.25">
      <c r="B94" s="256"/>
      <c r="C94" s="100"/>
      <c r="D94" s="117"/>
      <c r="E94" s="117"/>
      <c r="F94" s="117"/>
      <c r="G94" s="117"/>
      <c r="H94" s="117"/>
      <c r="I94" s="117"/>
      <c r="J94" s="117"/>
      <c r="K94" s="111"/>
      <c r="L94" s="111"/>
      <c r="M94" s="111"/>
      <c r="N94" s="118"/>
      <c r="O94" s="55"/>
    </row>
    <row r="95" spans="1:15" x14ac:dyDescent="0.25">
      <c r="B95" s="255"/>
      <c r="C95" s="115"/>
      <c r="D95" s="116"/>
      <c r="E95" s="103"/>
      <c r="F95" s="103"/>
      <c r="G95" s="103"/>
      <c r="H95" s="103"/>
      <c r="I95" s="103"/>
      <c r="J95" s="103"/>
      <c r="K95" s="100"/>
      <c r="L95" s="100"/>
      <c r="M95" s="100"/>
      <c r="N95" s="107"/>
      <c r="O95" s="109"/>
    </row>
    <row r="96" spans="1:15" x14ac:dyDescent="0.25">
      <c r="B96" s="255"/>
      <c r="C96" s="115"/>
      <c r="D96" s="116"/>
      <c r="E96" s="103"/>
      <c r="F96" s="103"/>
      <c r="G96" s="103"/>
      <c r="H96" s="103"/>
      <c r="I96" s="103"/>
      <c r="J96" s="103"/>
      <c r="K96" s="100"/>
      <c r="L96" s="100"/>
      <c r="M96" s="100"/>
      <c r="N96" s="107"/>
      <c r="O96" s="109"/>
    </row>
    <row r="97" spans="1:15" x14ac:dyDescent="0.25">
      <c r="B97" s="257"/>
      <c r="C97" s="115"/>
      <c r="D97" s="116"/>
      <c r="E97" s="103"/>
      <c r="F97" s="103"/>
      <c r="G97" s="103"/>
      <c r="H97" s="103"/>
      <c r="I97" s="103"/>
      <c r="J97" s="103"/>
      <c r="K97" s="100"/>
      <c r="L97" s="100"/>
      <c r="M97" s="100"/>
      <c r="N97" s="107"/>
      <c r="O97" s="109"/>
    </row>
    <row r="98" spans="1:15" x14ac:dyDescent="0.25">
      <c r="A98" s="230" t="s">
        <v>61</v>
      </c>
      <c r="B98" s="161" t="s">
        <v>161</v>
      </c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7"/>
    </row>
    <row r="99" spans="1:15" ht="13.95" customHeight="1" x14ac:dyDescent="0.25">
      <c r="A99" s="231"/>
      <c r="B99" s="172" t="s">
        <v>164</v>
      </c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65"/>
    </row>
    <row r="100" spans="1:15" x14ac:dyDescent="0.25">
      <c r="A100" s="232"/>
      <c r="B100" s="163" t="s">
        <v>149</v>
      </c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6"/>
    </row>
    <row r="101" spans="1:15" ht="28.2" customHeight="1" x14ac:dyDescent="0.25">
      <c r="B101" s="98" t="s">
        <v>85</v>
      </c>
      <c r="C101" s="99" t="s">
        <v>55</v>
      </c>
      <c r="D101" s="120" t="s">
        <v>16</v>
      </c>
      <c r="E101" s="120"/>
      <c r="F101" s="99" t="s">
        <v>15</v>
      </c>
      <c r="G101" s="120" t="s">
        <v>17</v>
      </c>
      <c r="H101" s="120"/>
      <c r="I101" s="236" t="s">
        <v>17</v>
      </c>
      <c r="J101" s="236"/>
      <c r="K101" s="99" t="s">
        <v>0</v>
      </c>
      <c r="L101" s="99" t="s">
        <v>18</v>
      </c>
      <c r="M101" s="99" t="s">
        <v>22</v>
      </c>
      <c r="N101" s="99" t="s">
        <v>19</v>
      </c>
      <c r="O101" s="99" t="s">
        <v>20</v>
      </c>
    </row>
    <row r="102" spans="1:15" x14ac:dyDescent="0.25">
      <c r="B102" s="233" t="e" vm="6">
        <v>#VALUE!</v>
      </c>
      <c r="C102" s="56">
        <v>2010</v>
      </c>
      <c r="D102" s="116"/>
      <c r="E102" s="103"/>
      <c r="F102" s="103" t="str">
        <f>IF(E102="","",E102+336)</f>
        <v/>
      </c>
      <c r="G102" s="103"/>
      <c r="H102" s="103"/>
      <c r="I102" s="103"/>
      <c r="J102" s="103"/>
      <c r="K102" s="100" t="str">
        <f t="shared" ref="K102:K114" si="20">IF(H102="","",IF(G102&lt;F102,"Dentro do Prazo","Fora do Prazo"))</f>
        <v/>
      </c>
      <c r="L102" s="100"/>
      <c r="M102" s="100"/>
      <c r="N102" s="100" t="str">
        <f t="shared" ref="N102:N112" si="21">IF(L102="","",30-(L102+M102))</f>
        <v/>
      </c>
      <c r="O102" s="100"/>
    </row>
    <row r="103" spans="1:15" x14ac:dyDescent="0.25">
      <c r="B103" s="233"/>
      <c r="C103" s="56">
        <v>2011</v>
      </c>
      <c r="D103" s="116">
        <v>40544</v>
      </c>
      <c r="E103" s="103">
        <v>40908</v>
      </c>
      <c r="F103" s="103">
        <f t="shared" ref="F103:F117" si="22">IF(E103="","",E103+336)</f>
        <v>41244</v>
      </c>
      <c r="G103" s="103">
        <v>40927</v>
      </c>
      <c r="H103" s="103">
        <v>40956</v>
      </c>
      <c r="I103" s="103"/>
      <c r="J103" s="103"/>
      <c r="K103" s="100" t="str">
        <f t="shared" si="20"/>
        <v>Dentro do Prazo</v>
      </c>
      <c r="L103" s="100">
        <v>30</v>
      </c>
      <c r="M103" s="100">
        <v>0</v>
      </c>
      <c r="N103" s="100">
        <f t="shared" si="21"/>
        <v>0</v>
      </c>
      <c r="O103" s="100" t="s">
        <v>21</v>
      </c>
    </row>
    <row r="104" spans="1:15" x14ac:dyDescent="0.25">
      <c r="B104" s="233"/>
      <c r="C104" s="56">
        <v>2012</v>
      </c>
      <c r="D104" s="116">
        <v>40909</v>
      </c>
      <c r="E104" s="103">
        <v>41274</v>
      </c>
      <c r="F104" s="103">
        <f t="shared" si="22"/>
        <v>41610</v>
      </c>
      <c r="G104" s="103">
        <v>41306</v>
      </c>
      <c r="H104" s="103">
        <v>41335</v>
      </c>
      <c r="I104" s="103"/>
      <c r="J104" s="103"/>
      <c r="K104" s="100" t="str">
        <f t="shared" si="20"/>
        <v>Dentro do Prazo</v>
      </c>
      <c r="L104" s="100">
        <v>30</v>
      </c>
      <c r="M104" s="100">
        <v>0</v>
      </c>
      <c r="N104" s="100">
        <f t="shared" si="21"/>
        <v>0</v>
      </c>
      <c r="O104" s="100" t="s">
        <v>21</v>
      </c>
    </row>
    <row r="105" spans="1:15" x14ac:dyDescent="0.25">
      <c r="B105" s="233"/>
      <c r="C105" s="56">
        <v>2013</v>
      </c>
      <c r="D105" s="116">
        <v>41275</v>
      </c>
      <c r="E105" s="103">
        <v>41639</v>
      </c>
      <c r="F105" s="103">
        <f t="shared" si="22"/>
        <v>41975</v>
      </c>
      <c r="G105" s="103">
        <v>41641</v>
      </c>
      <c r="H105" s="103">
        <v>41670</v>
      </c>
      <c r="I105" s="103"/>
      <c r="J105" s="103"/>
      <c r="K105" s="100" t="str">
        <f t="shared" si="20"/>
        <v>Dentro do Prazo</v>
      </c>
      <c r="L105" s="100">
        <v>30</v>
      </c>
      <c r="M105" s="100">
        <v>0</v>
      </c>
      <c r="N105" s="100">
        <f t="shared" si="21"/>
        <v>0</v>
      </c>
      <c r="O105" s="100" t="s">
        <v>21</v>
      </c>
    </row>
    <row r="106" spans="1:15" x14ac:dyDescent="0.25">
      <c r="B106" s="233"/>
      <c r="C106" s="56">
        <v>2014</v>
      </c>
      <c r="D106" s="116">
        <v>41640</v>
      </c>
      <c r="E106" s="103">
        <v>42004</v>
      </c>
      <c r="F106" s="103">
        <f t="shared" si="22"/>
        <v>42340</v>
      </c>
      <c r="G106" s="103">
        <v>42054</v>
      </c>
      <c r="H106" s="103">
        <v>42083</v>
      </c>
      <c r="I106" s="103"/>
      <c r="J106" s="103"/>
      <c r="K106" s="100" t="str">
        <f t="shared" si="20"/>
        <v>Dentro do Prazo</v>
      </c>
      <c r="L106" s="100">
        <v>30</v>
      </c>
      <c r="M106" s="100">
        <v>0</v>
      </c>
      <c r="N106" s="100">
        <f t="shared" si="21"/>
        <v>0</v>
      </c>
      <c r="O106" s="100" t="s">
        <v>21</v>
      </c>
    </row>
    <row r="107" spans="1:15" x14ac:dyDescent="0.25">
      <c r="B107" s="233"/>
      <c r="C107" s="56">
        <v>2015</v>
      </c>
      <c r="D107" s="116">
        <v>42005</v>
      </c>
      <c r="E107" s="103">
        <v>42369</v>
      </c>
      <c r="F107" s="103">
        <f t="shared" si="22"/>
        <v>42705</v>
      </c>
      <c r="G107" s="103">
        <v>42401</v>
      </c>
      <c r="H107" s="103">
        <v>42430</v>
      </c>
      <c r="I107" s="103"/>
      <c r="J107" s="103"/>
      <c r="K107" s="100" t="str">
        <f t="shared" si="20"/>
        <v>Dentro do Prazo</v>
      </c>
      <c r="L107" s="100">
        <v>30</v>
      </c>
      <c r="M107" s="100">
        <v>0</v>
      </c>
      <c r="N107" s="100">
        <f t="shared" si="21"/>
        <v>0</v>
      </c>
      <c r="O107" s="100" t="s">
        <v>21</v>
      </c>
    </row>
    <row r="108" spans="1:15" x14ac:dyDescent="0.25">
      <c r="B108" s="233"/>
      <c r="C108" s="56">
        <v>2016</v>
      </c>
      <c r="D108" s="116">
        <v>42370</v>
      </c>
      <c r="E108" s="103">
        <v>42735</v>
      </c>
      <c r="F108" s="103">
        <f t="shared" si="22"/>
        <v>43071</v>
      </c>
      <c r="G108" s="103">
        <v>42737</v>
      </c>
      <c r="H108" s="103">
        <v>42766</v>
      </c>
      <c r="I108" s="103"/>
      <c r="J108" s="103"/>
      <c r="K108" s="100" t="str">
        <f t="shared" si="20"/>
        <v>Dentro do Prazo</v>
      </c>
      <c r="L108" s="100">
        <v>30</v>
      </c>
      <c r="M108" s="100">
        <v>0</v>
      </c>
      <c r="N108" s="100">
        <v>0</v>
      </c>
      <c r="O108" s="109"/>
    </row>
    <row r="109" spans="1:15" x14ac:dyDescent="0.25">
      <c r="B109" s="233"/>
      <c r="C109" s="56">
        <v>2017</v>
      </c>
      <c r="D109" s="116">
        <v>42736</v>
      </c>
      <c r="E109" s="103">
        <v>43100</v>
      </c>
      <c r="F109" s="103">
        <f t="shared" si="22"/>
        <v>43436</v>
      </c>
      <c r="G109" s="103">
        <v>43136</v>
      </c>
      <c r="H109" s="103">
        <v>43165</v>
      </c>
      <c r="I109" s="103"/>
      <c r="J109" s="103"/>
      <c r="K109" s="100" t="str">
        <f t="shared" si="20"/>
        <v>Dentro do Prazo</v>
      </c>
      <c r="L109" s="100">
        <v>30</v>
      </c>
      <c r="M109" s="100">
        <v>0</v>
      </c>
      <c r="N109" s="100">
        <f t="shared" si="21"/>
        <v>0</v>
      </c>
      <c r="O109" s="109"/>
    </row>
    <row r="110" spans="1:15" x14ac:dyDescent="0.25">
      <c r="B110" s="233"/>
      <c r="C110" s="56">
        <v>2018</v>
      </c>
      <c r="D110" s="116">
        <v>43101</v>
      </c>
      <c r="E110" s="103">
        <v>43465</v>
      </c>
      <c r="F110" s="103">
        <f t="shared" si="22"/>
        <v>43801</v>
      </c>
      <c r="G110" s="103">
        <v>43467</v>
      </c>
      <c r="H110" s="103">
        <v>43496</v>
      </c>
      <c r="I110" s="103"/>
      <c r="J110" s="103"/>
      <c r="K110" s="100" t="str">
        <f>IF(H110="","",IF(G110&lt;F110,"Dentro do Prazo","Fora do Prazo"))</f>
        <v>Dentro do Prazo</v>
      </c>
      <c r="L110" s="100">
        <v>20</v>
      </c>
      <c r="M110" s="100">
        <v>10</v>
      </c>
      <c r="N110" s="100">
        <f t="shared" si="21"/>
        <v>0</v>
      </c>
      <c r="O110" s="109"/>
    </row>
    <row r="111" spans="1:15" x14ac:dyDescent="0.25">
      <c r="B111" s="233"/>
      <c r="C111" s="56">
        <v>2019</v>
      </c>
      <c r="D111" s="116">
        <v>43466</v>
      </c>
      <c r="E111" s="103">
        <v>43830</v>
      </c>
      <c r="F111" s="103">
        <f t="shared" si="22"/>
        <v>44166</v>
      </c>
      <c r="G111" s="103">
        <v>44166</v>
      </c>
      <c r="H111" s="103">
        <v>44195</v>
      </c>
      <c r="I111" s="103"/>
      <c r="J111" s="103"/>
      <c r="K111" s="100" t="s">
        <v>73</v>
      </c>
      <c r="L111" s="100">
        <v>20</v>
      </c>
      <c r="M111" s="100">
        <v>10</v>
      </c>
      <c r="N111" s="100">
        <v>0</v>
      </c>
      <c r="O111" s="109"/>
    </row>
    <row r="112" spans="1:15" x14ac:dyDescent="0.25">
      <c r="B112" s="233"/>
      <c r="C112" s="56">
        <v>2020</v>
      </c>
      <c r="D112" s="116">
        <v>43831</v>
      </c>
      <c r="E112" s="103">
        <v>44196</v>
      </c>
      <c r="F112" s="103">
        <f t="shared" si="22"/>
        <v>44532</v>
      </c>
      <c r="G112" s="103">
        <v>44532</v>
      </c>
      <c r="H112" s="103">
        <v>44561</v>
      </c>
      <c r="I112" s="103"/>
      <c r="J112" s="103"/>
      <c r="K112" s="100" t="s">
        <v>73</v>
      </c>
      <c r="L112" s="100">
        <v>30</v>
      </c>
      <c r="M112" s="100">
        <v>0</v>
      </c>
      <c r="N112" s="100">
        <f t="shared" si="21"/>
        <v>0</v>
      </c>
      <c r="O112" s="109"/>
    </row>
    <row r="113" spans="1:15" x14ac:dyDescent="0.25">
      <c r="B113" s="233"/>
      <c r="C113" s="56">
        <v>2021</v>
      </c>
      <c r="D113" s="116">
        <v>44197</v>
      </c>
      <c r="E113" s="103">
        <v>44561</v>
      </c>
      <c r="F113" s="103">
        <f t="shared" si="22"/>
        <v>44897</v>
      </c>
      <c r="G113" s="103">
        <v>44896</v>
      </c>
      <c r="H113" s="103">
        <v>44925</v>
      </c>
      <c r="I113" s="103"/>
      <c r="J113" s="103"/>
      <c r="K113" s="100" t="str">
        <f>IF(H113="","",IF(G113&lt;F113,"Dentro do Prazo","Fora do Prazo"))</f>
        <v>Dentro do Prazo</v>
      </c>
      <c r="L113" s="100">
        <v>30</v>
      </c>
      <c r="M113" s="100">
        <v>0</v>
      </c>
      <c r="N113" s="100">
        <v>0</v>
      </c>
      <c r="O113" s="109"/>
    </row>
    <row r="114" spans="1:15" x14ac:dyDescent="0.25">
      <c r="B114" s="233"/>
      <c r="C114" s="111">
        <v>2022</v>
      </c>
      <c r="D114" s="117">
        <v>44562</v>
      </c>
      <c r="E114" s="117">
        <v>44926</v>
      </c>
      <c r="F114" s="117">
        <f t="shared" si="22"/>
        <v>45262</v>
      </c>
      <c r="G114" s="117">
        <v>45259</v>
      </c>
      <c r="H114" s="117">
        <v>45288</v>
      </c>
      <c r="I114" s="117"/>
      <c r="J114" s="117"/>
      <c r="K114" s="111" t="str">
        <f t="shared" si="20"/>
        <v>Dentro do Prazo</v>
      </c>
      <c r="L114" s="111">
        <v>20</v>
      </c>
      <c r="M114" s="111">
        <v>10</v>
      </c>
      <c r="N114" s="119">
        <v>0</v>
      </c>
      <c r="O114" s="112"/>
    </row>
    <row r="115" spans="1:15" x14ac:dyDescent="0.25">
      <c r="B115" s="233"/>
      <c r="C115" s="56">
        <v>2023</v>
      </c>
      <c r="D115" s="116">
        <v>44927</v>
      </c>
      <c r="E115" s="103">
        <v>45291</v>
      </c>
      <c r="F115" s="103">
        <f>IF(E115="","",E115+336)</f>
        <v>45627</v>
      </c>
      <c r="G115" s="103">
        <v>45623</v>
      </c>
      <c r="H115" s="103">
        <v>45652</v>
      </c>
      <c r="I115" s="103"/>
      <c r="J115" s="103"/>
      <c r="K115" s="100" t="s">
        <v>47</v>
      </c>
      <c r="L115" s="100">
        <v>30</v>
      </c>
      <c r="M115" s="100"/>
      <c r="N115" s="100">
        <v>0</v>
      </c>
      <c r="O115" s="109"/>
    </row>
    <row r="116" spans="1:15" x14ac:dyDescent="0.25">
      <c r="B116" s="233"/>
      <c r="C116" s="56">
        <v>2024</v>
      </c>
      <c r="D116" s="116">
        <v>45292</v>
      </c>
      <c r="E116" s="103">
        <v>45657</v>
      </c>
      <c r="F116" s="103">
        <f t="shared" si="22"/>
        <v>45993</v>
      </c>
      <c r="G116" s="103">
        <v>45993</v>
      </c>
      <c r="H116" s="103">
        <v>46022</v>
      </c>
      <c r="I116" s="103"/>
      <c r="J116" s="103"/>
      <c r="K116" s="100" t="s">
        <v>47</v>
      </c>
      <c r="L116" s="100">
        <v>2</v>
      </c>
      <c r="M116" s="100"/>
      <c r="N116" s="107">
        <v>28</v>
      </c>
      <c r="O116" s="109"/>
    </row>
    <row r="117" spans="1:15" x14ac:dyDescent="0.25">
      <c r="B117" s="234"/>
      <c r="C117" s="56">
        <v>2025</v>
      </c>
      <c r="D117" s="116">
        <v>45658</v>
      </c>
      <c r="E117" s="103">
        <v>46022</v>
      </c>
      <c r="F117" s="103">
        <f t="shared" si="22"/>
        <v>46358</v>
      </c>
      <c r="G117" s="103"/>
      <c r="H117" s="103"/>
      <c r="I117" s="103"/>
      <c r="J117" s="103"/>
      <c r="K117" s="100"/>
      <c r="L117" s="100"/>
      <c r="M117" s="100"/>
      <c r="N117" s="107">
        <v>30</v>
      </c>
      <c r="O117" s="109"/>
    </row>
    <row r="118" spans="1:15" ht="13.95" customHeight="1" x14ac:dyDescent="0.25">
      <c r="A118" s="228" t="s">
        <v>61</v>
      </c>
      <c r="B118" s="161" t="s">
        <v>166</v>
      </c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7"/>
    </row>
    <row r="119" spans="1:15" x14ac:dyDescent="0.25">
      <c r="A119" s="229"/>
      <c r="B119" s="158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60"/>
    </row>
    <row r="120" spans="1:15" ht="28.2" customHeight="1" x14ac:dyDescent="0.25">
      <c r="B120" s="98" t="s">
        <v>96</v>
      </c>
      <c r="C120" s="99" t="s">
        <v>55</v>
      </c>
      <c r="D120" s="120" t="s">
        <v>16</v>
      </c>
      <c r="E120" s="120"/>
      <c r="F120" s="99" t="s">
        <v>15</v>
      </c>
      <c r="G120" s="120" t="s">
        <v>17</v>
      </c>
      <c r="H120" s="120"/>
      <c r="I120" s="236" t="s">
        <v>17</v>
      </c>
      <c r="J120" s="236"/>
      <c r="K120" s="99" t="s">
        <v>0</v>
      </c>
      <c r="L120" s="99" t="s">
        <v>18</v>
      </c>
      <c r="M120" s="99" t="s">
        <v>22</v>
      </c>
      <c r="N120" s="99" t="s">
        <v>19</v>
      </c>
      <c r="O120" s="99" t="s">
        <v>20</v>
      </c>
    </row>
    <row r="121" spans="1:15" ht="13.95" customHeight="1" x14ac:dyDescent="0.25">
      <c r="B121" s="235"/>
      <c r="C121" s="56">
        <v>2024</v>
      </c>
      <c r="D121" s="116">
        <v>45474</v>
      </c>
      <c r="E121" s="103">
        <v>45838</v>
      </c>
      <c r="F121" s="103">
        <v>46174</v>
      </c>
      <c r="G121" s="103">
        <v>45859</v>
      </c>
      <c r="H121" s="103">
        <v>45872</v>
      </c>
      <c r="I121" s="103"/>
      <c r="J121" s="103"/>
      <c r="K121" s="100" t="s">
        <v>47</v>
      </c>
      <c r="L121" s="100">
        <v>10</v>
      </c>
      <c r="M121" s="100"/>
      <c r="N121" s="100">
        <f t="shared" ref="N121:N124" si="23">IF(L121="","",30-(L121+M121))</f>
        <v>20</v>
      </c>
      <c r="O121" s="109"/>
    </row>
    <row r="122" spans="1:15" ht="13.2" customHeight="1" x14ac:dyDescent="0.25">
      <c r="B122" s="235"/>
      <c r="C122" s="56">
        <v>2025</v>
      </c>
      <c r="D122" s="116">
        <v>45839</v>
      </c>
      <c r="E122" s="103">
        <v>46203</v>
      </c>
      <c r="F122" s="103">
        <v>46569</v>
      </c>
      <c r="G122" s="103"/>
      <c r="H122" s="103"/>
      <c r="I122" s="103"/>
      <c r="J122" s="103"/>
      <c r="K122" s="100" t="str">
        <f t="shared" ref="K122:K124" si="24">IF(H122="","",IF(G122&lt;F122,"Dentro do Prazo","Fora do Prazo"))</f>
        <v/>
      </c>
      <c r="L122" s="100"/>
      <c r="M122" s="100"/>
      <c r="N122" s="100" t="str">
        <f t="shared" si="23"/>
        <v/>
      </c>
      <c r="O122" s="109"/>
    </row>
    <row r="123" spans="1:15" ht="13.2" customHeight="1" x14ac:dyDescent="0.25">
      <c r="B123" s="235"/>
      <c r="C123" s="56"/>
      <c r="D123" s="116"/>
      <c r="E123" s="103"/>
      <c r="F123" s="103" t="str">
        <f t="shared" ref="F123" si="25">IF(E123="","",E123+336)</f>
        <v/>
      </c>
      <c r="G123" s="103"/>
      <c r="H123" s="103"/>
      <c r="I123" s="103"/>
      <c r="J123" s="103"/>
      <c r="K123" s="100" t="str">
        <f t="shared" si="24"/>
        <v/>
      </c>
      <c r="L123" s="100"/>
      <c r="M123" s="100"/>
      <c r="N123" s="100" t="str">
        <f t="shared" si="23"/>
        <v/>
      </c>
      <c r="O123" s="109"/>
    </row>
    <row r="124" spans="1:15" ht="13.2" customHeight="1" x14ac:dyDescent="0.25">
      <c r="B124" s="235"/>
      <c r="C124" s="56"/>
      <c r="D124" s="116"/>
      <c r="E124" s="103"/>
      <c r="F124" s="103"/>
      <c r="G124" s="103"/>
      <c r="H124" s="103"/>
      <c r="I124" s="103"/>
      <c r="J124" s="103"/>
      <c r="K124" s="100" t="str">
        <f t="shared" si="24"/>
        <v/>
      </c>
      <c r="L124" s="100"/>
      <c r="M124" s="100"/>
      <c r="N124" s="100" t="str">
        <f t="shared" si="23"/>
        <v/>
      </c>
      <c r="O124" s="109"/>
    </row>
    <row r="125" spans="1:15" ht="13.2" customHeight="1" x14ac:dyDescent="0.25">
      <c r="B125" s="235"/>
      <c r="C125" s="56"/>
      <c r="D125" s="116"/>
      <c r="E125" s="103"/>
      <c r="F125" s="103"/>
      <c r="G125" s="103"/>
      <c r="H125" s="103"/>
      <c r="I125" s="103"/>
      <c r="J125" s="103"/>
      <c r="K125" s="100"/>
      <c r="L125" s="100"/>
      <c r="M125" s="100"/>
      <c r="N125" s="107"/>
      <c r="O125" s="109"/>
    </row>
    <row r="126" spans="1:15" ht="13.95" customHeight="1" x14ac:dyDescent="0.25">
      <c r="B126" s="235"/>
      <c r="C126" s="111"/>
      <c r="D126" s="117"/>
      <c r="E126" s="117"/>
      <c r="F126" s="117"/>
      <c r="G126" s="117"/>
      <c r="H126" s="117"/>
      <c r="I126" s="117"/>
      <c r="J126" s="117"/>
      <c r="K126" s="111"/>
      <c r="L126" s="111"/>
      <c r="M126" s="111"/>
      <c r="N126" s="118"/>
      <c r="O126" s="55"/>
    </row>
    <row r="127" spans="1:15" x14ac:dyDescent="0.25">
      <c r="B127" s="235"/>
      <c r="C127" s="56"/>
      <c r="D127" s="116"/>
      <c r="E127" s="103"/>
      <c r="F127" s="103"/>
      <c r="G127" s="103"/>
      <c r="H127" s="103"/>
      <c r="I127" s="103"/>
      <c r="J127" s="103"/>
      <c r="K127" s="100"/>
      <c r="L127" s="100"/>
      <c r="M127" s="100"/>
      <c r="N127" s="107"/>
      <c r="O127" s="109"/>
    </row>
    <row r="128" spans="1:15" x14ac:dyDescent="0.25">
      <c r="B128" s="235"/>
      <c r="C128" s="56"/>
      <c r="D128" s="116"/>
      <c r="E128" s="103"/>
      <c r="F128" s="103"/>
      <c r="G128" s="103"/>
      <c r="H128" s="103"/>
      <c r="I128" s="103"/>
      <c r="J128" s="103"/>
      <c r="K128" s="100"/>
      <c r="L128" s="100"/>
      <c r="M128" s="100"/>
      <c r="N128" s="107"/>
      <c r="O128" s="109"/>
    </row>
    <row r="129" spans="1:15" x14ac:dyDescent="0.25">
      <c r="B129" s="235"/>
      <c r="C129" s="56"/>
      <c r="D129" s="116"/>
      <c r="E129" s="103"/>
      <c r="F129" s="103"/>
      <c r="G129" s="103"/>
      <c r="H129" s="103"/>
      <c r="I129" s="103"/>
      <c r="J129" s="103"/>
      <c r="K129" s="100"/>
      <c r="L129" s="100"/>
      <c r="M129" s="100"/>
      <c r="N129" s="107"/>
      <c r="O129" s="109"/>
    </row>
    <row r="130" spans="1:15" ht="13.95" customHeight="1" x14ac:dyDescent="0.25">
      <c r="A130" s="154" t="s">
        <v>61</v>
      </c>
      <c r="B130" s="167" t="s">
        <v>150</v>
      </c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</row>
    <row r="131" spans="1:15" x14ac:dyDescent="0.25">
      <c r="A131" s="155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</row>
    <row r="132" spans="1:15" ht="28.2" customHeight="1" x14ac:dyDescent="0.25">
      <c r="B132" s="98" t="s">
        <v>97</v>
      </c>
      <c r="C132" s="99" t="s">
        <v>55</v>
      </c>
      <c r="D132" s="120" t="s">
        <v>16</v>
      </c>
      <c r="E132" s="120"/>
      <c r="F132" s="99" t="s">
        <v>15</v>
      </c>
      <c r="G132" s="120" t="s">
        <v>17</v>
      </c>
      <c r="H132" s="120"/>
      <c r="I132" s="236" t="s">
        <v>17</v>
      </c>
      <c r="J132" s="236"/>
      <c r="K132" s="99" t="s">
        <v>0</v>
      </c>
      <c r="L132" s="99" t="s">
        <v>18</v>
      </c>
      <c r="M132" s="99" t="s">
        <v>22</v>
      </c>
      <c r="N132" s="99" t="s">
        <v>19</v>
      </c>
      <c r="O132" s="99" t="s">
        <v>20</v>
      </c>
    </row>
    <row r="133" spans="1:15" ht="13.95" customHeight="1" x14ac:dyDescent="0.25">
      <c r="B133" s="235"/>
      <c r="C133" s="56">
        <v>2024</v>
      </c>
      <c r="D133" s="116">
        <v>45419</v>
      </c>
      <c r="E133" s="103">
        <v>45783</v>
      </c>
      <c r="F133" s="103">
        <v>46119</v>
      </c>
      <c r="G133" s="103">
        <v>45824</v>
      </c>
      <c r="H133" s="103">
        <v>45838</v>
      </c>
      <c r="I133" s="103">
        <v>46020</v>
      </c>
      <c r="J133" s="103">
        <v>46025</v>
      </c>
      <c r="K133" s="100" t="str">
        <f t="shared" ref="K133:K135" si="26">IF(H133="","",IF(G133&lt;F133,"Dentro do Prazo","Fora do Prazo"))</f>
        <v>Dentro do Prazo</v>
      </c>
      <c r="L133" s="100">
        <v>20</v>
      </c>
      <c r="M133" s="100">
        <v>10</v>
      </c>
      <c r="N133" s="100">
        <f t="shared" ref="N133:N135" si="27">IF(L133="","",30-(L133+M133))</f>
        <v>0</v>
      </c>
      <c r="O133" s="109"/>
    </row>
    <row r="134" spans="1:15" ht="13.2" customHeight="1" x14ac:dyDescent="0.25">
      <c r="B134" s="235"/>
      <c r="C134" s="56">
        <v>2025</v>
      </c>
      <c r="D134" s="116">
        <v>45784</v>
      </c>
      <c r="E134" s="103">
        <v>46148</v>
      </c>
      <c r="F134" s="103">
        <v>46484</v>
      </c>
      <c r="G134" s="103"/>
      <c r="H134" s="103"/>
      <c r="I134" s="103"/>
      <c r="J134" s="103"/>
      <c r="K134" s="100" t="str">
        <f t="shared" si="26"/>
        <v/>
      </c>
      <c r="L134" s="100"/>
      <c r="M134" s="100"/>
      <c r="N134" s="100" t="str">
        <f t="shared" si="27"/>
        <v/>
      </c>
      <c r="O134" s="109"/>
    </row>
    <row r="135" spans="1:15" ht="13.2" customHeight="1" x14ac:dyDescent="0.25">
      <c r="B135" s="235"/>
      <c r="C135" s="56"/>
      <c r="D135" s="116"/>
      <c r="E135" s="103"/>
      <c r="F135" s="103"/>
      <c r="G135" s="103"/>
      <c r="H135" s="103"/>
      <c r="I135" s="103"/>
      <c r="J135" s="103"/>
      <c r="K135" s="100" t="str">
        <f t="shared" si="26"/>
        <v/>
      </c>
      <c r="L135" s="100"/>
      <c r="M135" s="100"/>
      <c r="N135" s="100" t="str">
        <f t="shared" si="27"/>
        <v/>
      </c>
      <c r="O135" s="109"/>
    </row>
    <row r="136" spans="1:15" ht="13.2" customHeight="1" x14ac:dyDescent="0.25">
      <c r="B136" s="235"/>
      <c r="C136" s="56"/>
      <c r="D136" s="116"/>
      <c r="E136" s="103"/>
      <c r="F136" s="103"/>
      <c r="G136" s="103"/>
      <c r="H136" s="103"/>
      <c r="I136" s="103"/>
      <c r="J136" s="103"/>
      <c r="K136" s="100"/>
      <c r="L136" s="100"/>
      <c r="M136" s="100"/>
      <c r="N136" s="107"/>
      <c r="O136" s="109"/>
    </row>
    <row r="137" spans="1:15" ht="13.95" customHeight="1" x14ac:dyDescent="0.25">
      <c r="B137" s="235"/>
      <c r="C137" s="111"/>
      <c r="D137" s="117"/>
      <c r="E137" s="117"/>
      <c r="F137" s="117"/>
      <c r="G137" s="117"/>
      <c r="H137" s="117"/>
      <c r="I137" s="117"/>
      <c r="J137" s="117"/>
      <c r="K137" s="111"/>
      <c r="L137" s="111"/>
      <c r="M137" s="111"/>
      <c r="N137" s="118"/>
      <c r="O137" s="55"/>
    </row>
    <row r="138" spans="1:15" x14ac:dyDescent="0.25">
      <c r="B138" s="235"/>
      <c r="C138" s="56"/>
      <c r="D138" s="116"/>
      <c r="E138" s="103"/>
      <c r="F138" s="103"/>
      <c r="G138" s="103"/>
      <c r="H138" s="103"/>
      <c r="I138" s="103"/>
      <c r="J138" s="103"/>
      <c r="K138" s="100"/>
      <c r="L138" s="100"/>
      <c r="M138" s="100"/>
      <c r="N138" s="107"/>
      <c r="O138" s="109"/>
    </row>
    <row r="139" spans="1:15" x14ac:dyDescent="0.25">
      <c r="B139" s="235"/>
      <c r="C139" s="56"/>
      <c r="D139" s="116"/>
      <c r="E139" s="103"/>
      <c r="F139" s="103"/>
      <c r="G139" s="103"/>
      <c r="H139" s="103"/>
      <c r="I139" s="103"/>
      <c r="J139" s="103"/>
      <c r="K139" s="100"/>
      <c r="L139" s="100"/>
      <c r="M139" s="100"/>
      <c r="N139" s="107"/>
      <c r="O139" s="109"/>
    </row>
    <row r="140" spans="1:15" x14ac:dyDescent="0.25">
      <c r="B140" s="235"/>
      <c r="C140" s="56"/>
      <c r="D140" s="116"/>
      <c r="E140" s="103"/>
      <c r="F140" s="103"/>
      <c r="G140" s="103"/>
      <c r="H140" s="103"/>
      <c r="I140" s="103"/>
      <c r="J140" s="103"/>
      <c r="K140" s="100"/>
      <c r="L140" s="100"/>
      <c r="M140" s="100"/>
      <c r="N140" s="107"/>
      <c r="O140" s="109"/>
    </row>
    <row r="141" spans="1:15" ht="13.95" customHeight="1" x14ac:dyDescent="0.25">
      <c r="A141" s="224" t="s">
        <v>61</v>
      </c>
      <c r="B141" s="168" t="s">
        <v>151</v>
      </c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</row>
    <row r="142" spans="1:15" x14ac:dyDescent="0.25">
      <c r="A142" s="225"/>
      <c r="B142" s="170" t="s">
        <v>153</v>
      </c>
      <c r="C142" s="168"/>
      <c r="D142" s="168"/>
      <c r="E142" s="169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</row>
    <row r="143" spans="1:15" ht="30" customHeight="1" x14ac:dyDescent="0.25">
      <c r="B143" s="98" t="s">
        <v>123</v>
      </c>
      <c r="C143" s="99" t="s">
        <v>55</v>
      </c>
      <c r="D143" s="120" t="s">
        <v>16</v>
      </c>
      <c r="E143" s="120"/>
      <c r="F143" s="99" t="s">
        <v>15</v>
      </c>
      <c r="G143" s="120" t="s">
        <v>17</v>
      </c>
      <c r="H143" s="120"/>
      <c r="I143" s="236" t="s">
        <v>17</v>
      </c>
      <c r="J143" s="236"/>
      <c r="K143" s="99" t="s">
        <v>0</v>
      </c>
      <c r="L143" s="99" t="s">
        <v>18</v>
      </c>
      <c r="M143" s="99" t="s">
        <v>22</v>
      </c>
      <c r="N143" s="99" t="s">
        <v>19</v>
      </c>
      <c r="O143" s="99" t="s">
        <v>20</v>
      </c>
    </row>
    <row r="144" spans="1:15" x14ac:dyDescent="0.25">
      <c r="B144" s="235"/>
      <c r="C144" s="56">
        <v>2025</v>
      </c>
      <c r="D144" s="116">
        <v>45726</v>
      </c>
      <c r="E144" s="103">
        <v>46090</v>
      </c>
      <c r="F144" s="103">
        <f t="shared" ref="F144:F145" si="28">IF(E144="","",E144+336)</f>
        <v>46426</v>
      </c>
      <c r="G144" s="103"/>
      <c r="H144" s="103"/>
      <c r="I144" s="103"/>
      <c r="J144" s="103"/>
      <c r="K144" s="100" t="str">
        <f t="shared" ref="K144:K146" si="29">IF(H144="","",IF(G144&lt;F144,"Dentro do Prazo","Fora do Prazo"))</f>
        <v/>
      </c>
      <c r="L144" s="100"/>
      <c r="M144" s="100"/>
      <c r="N144" s="100" t="str">
        <f t="shared" ref="N144:N146" si="30">IF(L144="","",30-(L144+M144))</f>
        <v/>
      </c>
      <c r="O144" s="109"/>
    </row>
    <row r="145" spans="1:15" x14ac:dyDescent="0.25">
      <c r="B145" s="235"/>
      <c r="C145" s="56">
        <v>2026</v>
      </c>
      <c r="D145" s="116">
        <v>46091</v>
      </c>
      <c r="E145" s="103">
        <v>46455</v>
      </c>
      <c r="F145" s="103">
        <f t="shared" si="28"/>
        <v>46791</v>
      </c>
      <c r="G145" s="103"/>
      <c r="H145" s="103"/>
      <c r="I145" s="103"/>
      <c r="J145" s="103"/>
      <c r="K145" s="100" t="str">
        <f t="shared" si="29"/>
        <v/>
      </c>
      <c r="L145" s="100"/>
      <c r="M145" s="100"/>
      <c r="N145" s="100" t="str">
        <f t="shared" si="30"/>
        <v/>
      </c>
      <c r="O145" s="109"/>
    </row>
    <row r="146" spans="1:15" x14ac:dyDescent="0.25">
      <c r="B146" s="235"/>
      <c r="C146" s="56"/>
      <c r="D146" s="116"/>
      <c r="E146" s="103"/>
      <c r="F146" s="103"/>
      <c r="G146" s="103"/>
      <c r="H146" s="103"/>
      <c r="I146" s="103"/>
      <c r="J146" s="103"/>
      <c r="K146" s="100" t="str">
        <f t="shared" si="29"/>
        <v/>
      </c>
      <c r="L146" s="100"/>
      <c r="M146" s="100"/>
      <c r="N146" s="100" t="str">
        <f t="shared" si="30"/>
        <v/>
      </c>
      <c r="O146" s="109"/>
    </row>
    <row r="147" spans="1:15" x14ac:dyDescent="0.25">
      <c r="B147" s="235"/>
      <c r="C147" s="56"/>
      <c r="D147" s="116"/>
      <c r="E147" s="103"/>
      <c r="F147" s="103"/>
      <c r="G147" s="103"/>
      <c r="H147" s="103"/>
      <c r="I147" s="103"/>
      <c r="J147" s="103"/>
      <c r="K147" s="100"/>
      <c r="L147" s="100"/>
      <c r="M147" s="100"/>
      <c r="N147" s="107"/>
      <c r="O147" s="109"/>
    </row>
    <row r="148" spans="1:15" x14ac:dyDescent="0.25">
      <c r="B148" s="235"/>
      <c r="C148" s="111"/>
      <c r="D148" s="117"/>
      <c r="E148" s="117"/>
      <c r="F148" s="117"/>
      <c r="G148" s="117"/>
      <c r="H148" s="117"/>
      <c r="I148" s="117"/>
      <c r="J148" s="117"/>
      <c r="K148" s="111"/>
      <c r="L148" s="111"/>
      <c r="M148" s="111"/>
      <c r="N148" s="118"/>
      <c r="O148" s="55"/>
    </row>
    <row r="149" spans="1:15" x14ac:dyDescent="0.25">
      <c r="B149" s="235"/>
      <c r="C149" s="56"/>
      <c r="D149" s="116"/>
      <c r="E149" s="103"/>
      <c r="F149" s="103"/>
      <c r="G149" s="103"/>
      <c r="H149" s="103"/>
      <c r="I149" s="103"/>
      <c r="J149" s="103"/>
      <c r="K149" s="100"/>
      <c r="L149" s="100"/>
      <c r="M149" s="100"/>
      <c r="N149" s="107"/>
      <c r="O149" s="109"/>
    </row>
    <row r="150" spans="1:15" x14ac:dyDescent="0.25">
      <c r="B150" s="235"/>
      <c r="C150" s="56"/>
      <c r="D150" s="116"/>
      <c r="E150" s="103"/>
      <c r="F150" s="103"/>
      <c r="G150" s="103"/>
      <c r="H150" s="103"/>
      <c r="I150" s="103"/>
      <c r="J150" s="103"/>
      <c r="K150" s="100"/>
      <c r="L150" s="100"/>
      <c r="M150" s="100"/>
      <c r="N150" s="107"/>
      <c r="O150" s="109"/>
    </row>
    <row r="151" spans="1:15" x14ac:dyDescent="0.25">
      <c r="B151" s="235"/>
      <c r="C151" s="56"/>
      <c r="D151" s="116"/>
      <c r="E151" s="103"/>
      <c r="F151" s="103"/>
      <c r="G151" s="103"/>
      <c r="H151" s="103"/>
      <c r="I151" s="103"/>
      <c r="J151" s="103"/>
      <c r="K151" s="100"/>
      <c r="L151" s="100"/>
      <c r="M151" s="100"/>
      <c r="N151" s="107"/>
      <c r="O151" s="109"/>
    </row>
    <row r="152" spans="1:15" x14ac:dyDescent="0.25">
      <c r="A152" s="224" t="s">
        <v>61</v>
      </c>
      <c r="B152" s="226" t="s">
        <v>152</v>
      </c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</row>
    <row r="153" spans="1:15" x14ac:dyDescent="0.25">
      <c r="A153" s="225"/>
      <c r="B153" s="226"/>
      <c r="C153" s="226"/>
      <c r="D153" s="226"/>
      <c r="E153" s="227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</row>
  </sheetData>
  <mergeCells count="45">
    <mergeCell ref="B33:B48"/>
    <mergeCell ref="B52:B60"/>
    <mergeCell ref="D51:E51"/>
    <mergeCell ref="G51:H51"/>
    <mergeCell ref="B88:B97"/>
    <mergeCell ref="D75:E75"/>
    <mergeCell ref="G75:H75"/>
    <mergeCell ref="D64:E64"/>
    <mergeCell ref="G64:H64"/>
    <mergeCell ref="B65:B72"/>
    <mergeCell ref="A30:A31"/>
    <mergeCell ref="B30:O31"/>
    <mergeCell ref="D32:E32"/>
    <mergeCell ref="G32:H32"/>
    <mergeCell ref="D3:E3"/>
    <mergeCell ref="G3:H3"/>
    <mergeCell ref="A15:A16"/>
    <mergeCell ref="B4:B14"/>
    <mergeCell ref="I3:J3"/>
    <mergeCell ref="B18:B29"/>
    <mergeCell ref="D17:E17"/>
    <mergeCell ref="G17:H17"/>
    <mergeCell ref="I17:J17"/>
    <mergeCell ref="I32:J32"/>
    <mergeCell ref="A73:A74"/>
    <mergeCell ref="B73:O74"/>
    <mergeCell ref="A49:A50"/>
    <mergeCell ref="B144:B151"/>
    <mergeCell ref="B76:B84"/>
    <mergeCell ref="I87:J87"/>
    <mergeCell ref="I51:J51"/>
    <mergeCell ref="I64:J64"/>
    <mergeCell ref="I75:J75"/>
    <mergeCell ref="A152:A153"/>
    <mergeCell ref="B152:O153"/>
    <mergeCell ref="A118:A119"/>
    <mergeCell ref="A98:A100"/>
    <mergeCell ref="B102:B117"/>
    <mergeCell ref="A141:A142"/>
    <mergeCell ref="B121:B129"/>
    <mergeCell ref="B133:B140"/>
    <mergeCell ref="I101:J101"/>
    <mergeCell ref="I120:J120"/>
    <mergeCell ref="I132:J132"/>
    <mergeCell ref="I143:J143"/>
  </mergeCells>
  <printOptions horizontalCentered="1"/>
  <pageMargins left="0.19685039370078741" right="0" top="0.39370078740157483" bottom="0.39370078740157483" header="0" footer="0"/>
  <pageSetup paperSize="9" scale="60" orientation="portrait" r:id="rId1"/>
  <rowBreaks count="1" manualBreakCount="1">
    <brk id="86" min="1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82FE-4751-4FE6-93D4-2C924E956DA4}">
  <sheetPr codeName="Planilha7"/>
  <dimension ref="A1:S181"/>
  <sheetViews>
    <sheetView showGridLines="0" zoomScaleNormal="100" workbookViewId="0">
      <selection activeCell="M171" sqref="M171"/>
    </sheetView>
  </sheetViews>
  <sheetFormatPr defaultRowHeight="13.2" x14ac:dyDescent="0.25"/>
  <cols>
    <col min="1" max="1" width="19.33203125" customWidth="1"/>
    <col min="2" max="2" width="29.33203125" customWidth="1"/>
    <col min="3" max="3" width="9" customWidth="1"/>
    <col min="4" max="4" width="13" customWidth="1"/>
    <col min="5" max="5" width="12.6640625" customWidth="1"/>
    <col min="6" max="6" width="14.5546875" customWidth="1"/>
    <col min="7" max="7" width="13.109375" customWidth="1"/>
    <col min="8" max="8" width="12.5546875" customWidth="1"/>
    <col min="9" max="9" width="14.6640625" customWidth="1"/>
    <col min="10" max="10" width="14" customWidth="1"/>
    <col min="11" max="11" width="13.6640625" customWidth="1"/>
    <col min="12" max="12" width="13" customWidth="1"/>
    <col min="13" max="13" width="13.33203125" customWidth="1"/>
    <col min="14" max="14" width="12" customWidth="1"/>
    <col min="17" max="17" width="28.5546875" customWidth="1"/>
  </cols>
  <sheetData>
    <row r="1" spans="1:19" ht="13.2" customHeight="1" x14ac:dyDescent="0.25">
      <c r="A1" s="181" t="s">
        <v>60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78"/>
      <c r="O1" s="78"/>
      <c r="P1" s="78"/>
      <c r="Q1" s="68"/>
      <c r="R1" s="68"/>
      <c r="S1" s="68"/>
    </row>
    <row r="2" spans="1:19" ht="13.2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78"/>
      <c r="O2" s="78"/>
      <c r="P2" s="78"/>
      <c r="Q2" s="68"/>
      <c r="R2" s="68"/>
      <c r="S2" s="68"/>
    </row>
    <row r="3" spans="1:19" ht="16.9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78"/>
      <c r="O3" s="78"/>
      <c r="P3" s="78"/>
      <c r="Q3" s="68"/>
      <c r="R3" s="68"/>
      <c r="S3" s="68"/>
    </row>
    <row r="4" spans="1:19" ht="13.8" thickBot="1" x14ac:dyDescent="0.3"/>
    <row r="5" spans="1:19" ht="28.2" customHeight="1" thickTop="1" thickBot="1" x14ac:dyDescent="0.3">
      <c r="B5" s="77" t="s">
        <v>88</v>
      </c>
      <c r="C5" s="76" t="s">
        <v>55</v>
      </c>
      <c r="D5" s="182" t="s">
        <v>16</v>
      </c>
      <c r="E5" s="182"/>
      <c r="F5" s="76" t="s">
        <v>15</v>
      </c>
      <c r="G5" s="182" t="s">
        <v>17</v>
      </c>
      <c r="H5" s="182"/>
      <c r="I5" s="76" t="s">
        <v>0</v>
      </c>
      <c r="J5" s="76" t="s">
        <v>18</v>
      </c>
      <c r="K5" s="76" t="s">
        <v>22</v>
      </c>
      <c r="L5" s="76" t="s">
        <v>19</v>
      </c>
      <c r="M5" s="76" t="s">
        <v>20</v>
      </c>
    </row>
    <row r="6" spans="1:19" ht="13.8" thickTop="1" x14ac:dyDescent="0.25">
      <c r="B6" s="209"/>
      <c r="C6" s="60">
        <v>2023</v>
      </c>
      <c r="D6" s="62"/>
      <c r="E6" s="62"/>
      <c r="F6" s="62" t="str">
        <f>IF(E6="","",E6+336)</f>
        <v/>
      </c>
      <c r="G6" s="62"/>
      <c r="H6" s="62"/>
      <c r="I6" s="60" t="str">
        <f t="shared" ref="I6:I18" si="0">IF(H6="","",IF(G6&lt;F6,"Dentro do Prazo","Fora do Prazo"))</f>
        <v/>
      </c>
      <c r="J6" s="60"/>
      <c r="K6" s="60"/>
      <c r="L6" s="60" t="str">
        <f t="shared" ref="L6:L18" si="1">IF(J6="","",30-(J6+K6))</f>
        <v/>
      </c>
      <c r="M6" s="57"/>
    </row>
    <row r="7" spans="1:19" x14ac:dyDescent="0.25">
      <c r="B7" s="212"/>
      <c r="C7" s="57">
        <v>2024</v>
      </c>
      <c r="D7" s="63"/>
      <c r="E7" s="63"/>
      <c r="F7" s="63" t="str">
        <f t="shared" ref="F7:F18" si="2">IF(E7="","",E7+336)</f>
        <v/>
      </c>
      <c r="G7" s="63"/>
      <c r="H7" s="63"/>
      <c r="I7" s="57" t="str">
        <f t="shared" si="0"/>
        <v/>
      </c>
      <c r="J7" s="57"/>
      <c r="K7" s="57"/>
      <c r="L7" s="57" t="str">
        <f t="shared" si="1"/>
        <v/>
      </c>
      <c r="M7" s="57"/>
      <c r="R7" s="52"/>
    </row>
    <row r="8" spans="1:19" x14ac:dyDescent="0.25">
      <c r="B8" s="212"/>
      <c r="C8" s="57">
        <v>2025</v>
      </c>
      <c r="D8" s="63"/>
      <c r="E8" s="63"/>
      <c r="F8" s="63" t="str">
        <f t="shared" si="2"/>
        <v/>
      </c>
      <c r="G8" s="63"/>
      <c r="H8" s="63"/>
      <c r="I8" s="57" t="str">
        <f t="shared" si="0"/>
        <v/>
      </c>
      <c r="J8" s="57"/>
      <c r="K8" s="57"/>
      <c r="L8" s="57" t="str">
        <f t="shared" si="1"/>
        <v/>
      </c>
      <c r="M8" s="57"/>
      <c r="R8" s="52"/>
    </row>
    <row r="9" spans="1:19" x14ac:dyDescent="0.25">
      <c r="B9" s="212"/>
      <c r="C9" s="57">
        <v>2026</v>
      </c>
      <c r="D9" s="63"/>
      <c r="E9" s="63"/>
      <c r="F9" s="63" t="str">
        <f t="shared" si="2"/>
        <v/>
      </c>
      <c r="G9" s="63"/>
      <c r="H9" s="63"/>
      <c r="I9" s="57" t="str">
        <f t="shared" si="0"/>
        <v/>
      </c>
      <c r="J9" s="57"/>
      <c r="K9" s="57"/>
      <c r="L9" s="57" t="str">
        <f t="shared" si="1"/>
        <v/>
      </c>
      <c r="M9" s="57"/>
      <c r="R9" s="52"/>
    </row>
    <row r="10" spans="1:19" x14ac:dyDescent="0.25">
      <c r="B10" s="212"/>
      <c r="C10" s="57">
        <v>2027</v>
      </c>
      <c r="D10" s="63"/>
      <c r="E10" s="63"/>
      <c r="F10" s="63" t="str">
        <f t="shared" si="2"/>
        <v/>
      </c>
      <c r="G10" s="63"/>
      <c r="H10" s="63"/>
      <c r="I10" s="57" t="str">
        <f t="shared" si="0"/>
        <v/>
      </c>
      <c r="J10" s="57"/>
      <c r="K10" s="57"/>
      <c r="L10" s="57" t="str">
        <f t="shared" si="1"/>
        <v/>
      </c>
      <c r="M10" s="58"/>
      <c r="Q10" s="52"/>
    </row>
    <row r="11" spans="1:19" x14ac:dyDescent="0.25">
      <c r="B11" s="212"/>
      <c r="C11" s="57">
        <v>2028</v>
      </c>
      <c r="D11" s="63"/>
      <c r="E11" s="63"/>
      <c r="F11" s="63" t="str">
        <f t="shared" si="2"/>
        <v/>
      </c>
      <c r="G11" s="63"/>
      <c r="H11" s="63"/>
      <c r="I11" s="57" t="str">
        <f t="shared" si="0"/>
        <v/>
      </c>
      <c r="J11" s="57"/>
      <c r="K11" s="57"/>
      <c r="L11" s="57" t="str">
        <f t="shared" si="1"/>
        <v/>
      </c>
      <c r="M11" s="58"/>
      <c r="Q11" s="52"/>
    </row>
    <row r="12" spans="1:19" x14ac:dyDescent="0.25">
      <c r="B12" s="212"/>
      <c r="C12" s="57">
        <v>2029</v>
      </c>
      <c r="D12" s="63"/>
      <c r="E12" s="63"/>
      <c r="F12" s="63" t="str">
        <f t="shared" si="2"/>
        <v/>
      </c>
      <c r="G12" s="63"/>
      <c r="H12" s="63"/>
      <c r="I12" s="57" t="str">
        <f t="shared" si="0"/>
        <v/>
      </c>
      <c r="J12" s="57"/>
      <c r="K12" s="57"/>
      <c r="L12" s="57" t="str">
        <f>IF(J12="","",30-(J12+K12))</f>
        <v/>
      </c>
      <c r="M12" s="58"/>
      <c r="Q12" s="52"/>
      <c r="R12" s="52"/>
    </row>
    <row r="13" spans="1:19" x14ac:dyDescent="0.25">
      <c r="B13" s="212"/>
      <c r="C13" s="57">
        <v>2030</v>
      </c>
      <c r="D13" s="63"/>
      <c r="E13" s="63"/>
      <c r="F13" s="63" t="str">
        <f t="shared" si="2"/>
        <v/>
      </c>
      <c r="G13" s="63"/>
      <c r="H13" s="63"/>
      <c r="I13" s="57" t="str">
        <f t="shared" si="0"/>
        <v/>
      </c>
      <c r="J13" s="57"/>
      <c r="K13" s="57"/>
      <c r="L13" s="72" t="str">
        <f t="shared" si="1"/>
        <v/>
      </c>
      <c r="M13" s="58"/>
      <c r="Q13" s="52"/>
    </row>
    <row r="14" spans="1:19" x14ac:dyDescent="0.25">
      <c r="B14" s="212"/>
      <c r="C14" s="57">
        <v>2031</v>
      </c>
      <c r="D14" s="63"/>
      <c r="E14" s="63"/>
      <c r="F14" s="63" t="str">
        <f t="shared" si="2"/>
        <v/>
      </c>
      <c r="G14" s="63"/>
      <c r="H14" s="63"/>
      <c r="I14" s="57" t="str">
        <f>IF(H14="","",IF(G14&lt;F14,"Dentro do Prazo","Fora do Prazo"))</f>
        <v/>
      </c>
      <c r="J14" s="57"/>
      <c r="K14" s="57"/>
      <c r="L14" s="57" t="str">
        <f t="shared" si="1"/>
        <v/>
      </c>
      <c r="M14" s="58"/>
      <c r="Q14" s="52"/>
      <c r="R14" s="52"/>
    </row>
    <row r="15" spans="1:19" x14ac:dyDescent="0.25">
      <c r="B15" s="212"/>
      <c r="C15" s="57">
        <v>2032</v>
      </c>
      <c r="D15" s="63"/>
      <c r="E15" s="63"/>
      <c r="F15" s="63" t="str">
        <f>IF(E15="","",E15+336)</f>
        <v/>
      </c>
      <c r="G15" s="63"/>
      <c r="H15" s="63"/>
      <c r="I15" s="57" t="str">
        <f>IF(H15="","",IF(G15&lt;F15,"Dentro do Prazo","Fora do Prazo"))</f>
        <v/>
      </c>
      <c r="J15" s="57"/>
      <c r="K15" s="57"/>
      <c r="L15" s="72">
        <v>1</v>
      </c>
      <c r="M15" s="58"/>
      <c r="R15" s="52"/>
    </row>
    <row r="16" spans="1:19" x14ac:dyDescent="0.25">
      <c r="B16" s="212"/>
      <c r="C16" s="57">
        <v>2033</v>
      </c>
      <c r="D16" s="63"/>
      <c r="E16" s="63"/>
      <c r="F16" s="63" t="str">
        <f t="shared" si="2"/>
        <v/>
      </c>
      <c r="G16" s="63"/>
      <c r="H16" s="63"/>
      <c r="I16" s="57" t="str">
        <f t="shared" si="0"/>
        <v/>
      </c>
      <c r="J16" s="57"/>
      <c r="K16" s="57"/>
      <c r="L16" s="72" t="str">
        <f t="shared" si="1"/>
        <v/>
      </c>
      <c r="M16" s="58"/>
      <c r="Q16" s="52"/>
    </row>
    <row r="17" spans="1:18" x14ac:dyDescent="0.25">
      <c r="B17" s="212"/>
      <c r="C17" s="57">
        <v>2034</v>
      </c>
      <c r="D17" s="63"/>
      <c r="E17" s="63"/>
      <c r="F17" s="63" t="str">
        <f t="shared" si="2"/>
        <v/>
      </c>
      <c r="G17" s="63"/>
      <c r="H17" s="63"/>
      <c r="I17" s="57" t="str">
        <f t="shared" si="0"/>
        <v/>
      </c>
      <c r="J17" s="57"/>
      <c r="K17" s="57"/>
      <c r="L17" s="57" t="str">
        <f t="shared" si="1"/>
        <v/>
      </c>
      <c r="M17" s="58"/>
      <c r="R17" s="52"/>
    </row>
    <row r="18" spans="1:18" ht="13.8" thickBot="1" x14ac:dyDescent="0.3">
      <c r="B18" s="213"/>
      <c r="C18" s="61">
        <v>2035</v>
      </c>
      <c r="D18" s="64"/>
      <c r="E18" s="64"/>
      <c r="F18" s="64" t="str">
        <f t="shared" si="2"/>
        <v/>
      </c>
      <c r="G18" s="64"/>
      <c r="H18" s="64"/>
      <c r="I18" s="61" t="str">
        <f t="shared" si="0"/>
        <v/>
      </c>
      <c r="J18" s="61"/>
      <c r="K18" s="61"/>
      <c r="L18" s="61" t="str">
        <f t="shared" si="1"/>
        <v/>
      </c>
      <c r="M18" s="59"/>
    </row>
    <row r="19" spans="1:18" ht="13.95" customHeight="1" thickTop="1" x14ac:dyDescent="0.25">
      <c r="A19" s="216" t="s">
        <v>61</v>
      </c>
      <c r="B19" s="189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1"/>
      <c r="R19" s="52"/>
    </row>
    <row r="20" spans="1:18" ht="13.8" thickBot="1" x14ac:dyDescent="0.3">
      <c r="A20" s="217"/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4"/>
      <c r="R20" s="52"/>
    </row>
    <row r="21" spans="1:18" ht="28.2" customHeight="1" thickTop="1" thickBot="1" x14ac:dyDescent="0.3">
      <c r="B21" s="77" t="s">
        <v>87</v>
      </c>
      <c r="C21" s="76" t="s">
        <v>55</v>
      </c>
      <c r="D21" s="182" t="s">
        <v>16</v>
      </c>
      <c r="E21" s="182"/>
      <c r="F21" s="76" t="s">
        <v>15</v>
      </c>
      <c r="G21" s="182" t="s">
        <v>17</v>
      </c>
      <c r="H21" s="182"/>
      <c r="I21" s="76" t="s">
        <v>0</v>
      </c>
      <c r="J21" s="76" t="s">
        <v>18</v>
      </c>
      <c r="K21" s="76" t="s">
        <v>22</v>
      </c>
      <c r="L21" s="76" t="s">
        <v>19</v>
      </c>
      <c r="M21" s="76" t="s">
        <v>20</v>
      </c>
      <c r="Q21" s="52"/>
    </row>
    <row r="22" spans="1:18" ht="13.8" thickTop="1" x14ac:dyDescent="0.25">
      <c r="B22" s="209"/>
      <c r="C22" s="60">
        <v>2023</v>
      </c>
      <c r="D22" s="62"/>
      <c r="E22" s="62"/>
      <c r="F22" s="62" t="str">
        <f>IF(E22="","",E22+336)</f>
        <v/>
      </c>
      <c r="G22" s="62"/>
      <c r="H22" s="62"/>
      <c r="I22" s="60" t="str">
        <f t="shared" ref="I22:I34" si="3">IF(H22="","",IF(G22&lt;F22,"Dentro do Prazo","Fora do Prazo"))</f>
        <v/>
      </c>
      <c r="J22" s="60"/>
      <c r="K22" s="60"/>
      <c r="L22" s="60" t="str">
        <f t="shared" ref="L22:L30" si="4">IF(J22="","",30-(J22+K22))</f>
        <v/>
      </c>
      <c r="M22" s="57"/>
    </row>
    <row r="23" spans="1:18" x14ac:dyDescent="0.25">
      <c r="B23" s="210"/>
      <c r="C23" s="57">
        <v>2024</v>
      </c>
      <c r="D23" s="63"/>
      <c r="E23" s="63"/>
      <c r="F23" s="63" t="str">
        <f t="shared" ref="F23:F34" si="5">IF(E23="","",E23+336)</f>
        <v/>
      </c>
      <c r="G23" s="63"/>
      <c r="H23" s="63"/>
      <c r="I23" s="57" t="str">
        <f t="shared" si="3"/>
        <v/>
      </c>
      <c r="J23" s="57"/>
      <c r="K23" s="57"/>
      <c r="L23" s="57" t="str">
        <f t="shared" si="4"/>
        <v/>
      </c>
      <c r="M23" s="57"/>
    </row>
    <row r="24" spans="1:18" x14ac:dyDescent="0.25">
      <c r="B24" s="210"/>
      <c r="C24" s="57">
        <v>2025</v>
      </c>
      <c r="D24" s="63"/>
      <c r="E24" s="63"/>
      <c r="F24" s="63" t="str">
        <f t="shared" si="5"/>
        <v/>
      </c>
      <c r="G24" s="63"/>
      <c r="H24" s="63"/>
      <c r="I24" s="57" t="str">
        <f t="shared" si="3"/>
        <v/>
      </c>
      <c r="J24" s="57"/>
      <c r="K24" s="57"/>
      <c r="L24" s="57" t="str">
        <f t="shared" si="4"/>
        <v/>
      </c>
      <c r="M24" s="57"/>
    </row>
    <row r="25" spans="1:18" x14ac:dyDescent="0.25">
      <c r="B25" s="210"/>
      <c r="C25" s="57">
        <v>2026</v>
      </c>
      <c r="D25" s="63"/>
      <c r="E25" s="63"/>
      <c r="F25" s="63" t="str">
        <f t="shared" si="5"/>
        <v/>
      </c>
      <c r="G25" s="63"/>
      <c r="H25" s="63"/>
      <c r="I25" s="57" t="str">
        <f t="shared" si="3"/>
        <v/>
      </c>
      <c r="J25" s="57"/>
      <c r="K25" s="57"/>
      <c r="L25" s="57" t="str">
        <f t="shared" si="4"/>
        <v/>
      </c>
      <c r="M25" s="57"/>
    </row>
    <row r="26" spans="1:18" x14ac:dyDescent="0.25">
      <c r="B26" s="210"/>
      <c r="C26" s="57">
        <v>2027</v>
      </c>
      <c r="D26" s="63"/>
      <c r="E26" s="63"/>
      <c r="F26" s="63" t="str">
        <f t="shared" si="5"/>
        <v/>
      </c>
      <c r="G26" s="63"/>
      <c r="H26" s="63"/>
      <c r="I26" s="57" t="str">
        <f t="shared" si="3"/>
        <v/>
      </c>
      <c r="J26" s="57"/>
      <c r="K26" s="57"/>
      <c r="L26" s="57" t="str">
        <f t="shared" si="4"/>
        <v/>
      </c>
      <c r="M26" s="57"/>
    </row>
    <row r="27" spans="1:18" x14ac:dyDescent="0.25">
      <c r="B27" s="210"/>
      <c r="C27" s="57">
        <v>2028</v>
      </c>
      <c r="D27" s="63"/>
      <c r="E27" s="63"/>
      <c r="F27" s="63" t="str">
        <f t="shared" si="5"/>
        <v/>
      </c>
      <c r="G27" s="63"/>
      <c r="H27" s="63"/>
      <c r="I27" s="57" t="str">
        <f t="shared" si="3"/>
        <v/>
      </c>
      <c r="J27" s="57"/>
      <c r="K27" s="57"/>
      <c r="L27" s="57" t="str">
        <f t="shared" si="4"/>
        <v/>
      </c>
      <c r="M27" s="57"/>
    </row>
    <row r="28" spans="1:18" x14ac:dyDescent="0.25">
      <c r="B28" s="210"/>
      <c r="C28" s="57">
        <v>2029</v>
      </c>
      <c r="D28" s="63"/>
      <c r="E28" s="63"/>
      <c r="F28" s="63" t="str">
        <f t="shared" si="5"/>
        <v/>
      </c>
      <c r="G28" s="63"/>
      <c r="H28" s="63"/>
      <c r="I28" s="57" t="str">
        <f t="shared" si="3"/>
        <v/>
      </c>
      <c r="J28" s="57"/>
      <c r="K28" s="57"/>
      <c r="L28" s="57" t="str">
        <f t="shared" si="4"/>
        <v/>
      </c>
      <c r="M28" s="58"/>
    </row>
    <row r="29" spans="1:18" x14ac:dyDescent="0.25">
      <c r="B29" s="210"/>
      <c r="C29" s="57">
        <v>2030</v>
      </c>
      <c r="D29" s="63"/>
      <c r="E29" s="63"/>
      <c r="F29" s="63" t="str">
        <f t="shared" si="5"/>
        <v/>
      </c>
      <c r="G29" s="63"/>
      <c r="H29" s="63"/>
      <c r="I29" s="57" t="str">
        <f t="shared" si="3"/>
        <v/>
      </c>
      <c r="J29" s="57"/>
      <c r="K29" s="57"/>
      <c r="L29" s="57" t="str">
        <f t="shared" si="4"/>
        <v/>
      </c>
      <c r="M29" s="58"/>
    </row>
    <row r="30" spans="1:18" x14ac:dyDescent="0.25">
      <c r="B30" s="210"/>
      <c r="C30" s="57">
        <v>2031</v>
      </c>
      <c r="D30" s="63"/>
      <c r="E30" s="63"/>
      <c r="F30" s="63" t="str">
        <f t="shared" si="5"/>
        <v/>
      </c>
      <c r="G30" s="63"/>
      <c r="H30" s="63"/>
      <c r="I30" s="57" t="str">
        <f t="shared" si="3"/>
        <v/>
      </c>
      <c r="J30" s="57"/>
      <c r="K30" s="57"/>
      <c r="L30" s="57" t="str">
        <f t="shared" si="4"/>
        <v/>
      </c>
      <c r="M30" s="58"/>
    </row>
    <row r="31" spans="1:18" x14ac:dyDescent="0.25">
      <c r="B31" s="210"/>
      <c r="C31" s="57">
        <v>2032</v>
      </c>
      <c r="D31" s="63"/>
      <c r="E31" s="63"/>
      <c r="F31" s="63" t="str">
        <f t="shared" si="5"/>
        <v/>
      </c>
      <c r="G31" s="63"/>
      <c r="H31" s="63"/>
      <c r="I31" s="57" t="str">
        <f t="shared" si="3"/>
        <v/>
      </c>
      <c r="J31" s="57"/>
      <c r="K31" s="57"/>
      <c r="L31" s="57" t="str">
        <f>IF(J31="","",30-(J31+K31))</f>
        <v/>
      </c>
      <c r="M31" s="58"/>
      <c r="Q31">
        <f>IF('BANCODEDADOS1 (2)'!$A$1=1,'BANCODEDADOS1 (2)'!B99,IF('BANCODEDADOS1 (2)'!$A$1=2,'BANCODEDADOS1 (2)'!B83,IF('BANCODEDADOS1 (2)'!$A$1=3,'BANCODEDADOS1 (2)'!B19,IF('BANCODEDADOS1 (2)'!$A$1=4,'BANCODEDADOS1 (2)'!B179,IF('BANCODEDADOS1 (2)'!$A$1=5,'BANCODEDADOS1 (2)'!B147,IF('BANCODEDADOS1 (2)'!$A$1=6,'BANCODEDADOS1 (2)'!B67,IF('BANCODEDADOS1 (2)'!$A$1=7,'BANCODEDADOS1 (2)'!B51,IF('BANCODEDADOS1 (2)'!$A$1=8,'BANCODEDADOS1 (2)'!B115,IF('BANCODEDADOS1 (2)'!$A$1=9,'BANCODEDADOS1 (2)'!B131,IF('BANCODEDADOS1 (2)'!$A$1=10,'BANCODEDADOS1 (2)'!B163,'BANCODEDADOS1 (2)'!D22))))))))))</f>
        <v>0</v>
      </c>
    </row>
    <row r="32" spans="1:18" x14ac:dyDescent="0.25">
      <c r="B32" s="210"/>
      <c r="C32" s="57">
        <v>2033</v>
      </c>
      <c r="D32" s="63"/>
      <c r="E32" s="63"/>
      <c r="F32" s="63" t="str">
        <f t="shared" si="5"/>
        <v/>
      </c>
      <c r="G32" s="63"/>
      <c r="H32" s="63"/>
      <c r="I32" s="57" t="str">
        <f t="shared" si="3"/>
        <v/>
      </c>
      <c r="J32" s="57"/>
      <c r="K32" s="57"/>
      <c r="L32" s="57" t="str">
        <f>IF(J32="","",30-(J32+K32))</f>
        <v/>
      </c>
      <c r="M32" s="58"/>
    </row>
    <row r="33" spans="1:13" x14ac:dyDescent="0.25">
      <c r="B33" s="210"/>
      <c r="C33" s="57">
        <v>2034</v>
      </c>
      <c r="D33" s="63"/>
      <c r="E33" s="63"/>
      <c r="F33" s="63" t="str">
        <f t="shared" si="5"/>
        <v/>
      </c>
      <c r="G33" s="63"/>
      <c r="H33" s="63"/>
      <c r="I33" s="57" t="str">
        <f t="shared" si="3"/>
        <v/>
      </c>
      <c r="J33" s="57"/>
      <c r="K33" s="57"/>
      <c r="L33" s="57" t="str">
        <f t="shared" ref="L33:L34" si="6">IF(J33="","",30-(J33+K33))</f>
        <v/>
      </c>
      <c r="M33" s="58"/>
    </row>
    <row r="34" spans="1:13" ht="13.8" thickBot="1" x14ac:dyDescent="0.3">
      <c r="B34" s="211"/>
      <c r="C34" s="61">
        <v>2035</v>
      </c>
      <c r="D34" s="64"/>
      <c r="E34" s="64"/>
      <c r="F34" s="64" t="str">
        <f t="shared" si="5"/>
        <v/>
      </c>
      <c r="G34" s="64"/>
      <c r="H34" s="64"/>
      <c r="I34" s="61" t="str">
        <f t="shared" si="3"/>
        <v/>
      </c>
      <c r="J34" s="61"/>
      <c r="K34" s="61"/>
      <c r="L34" s="61" t="str">
        <f t="shared" si="6"/>
        <v/>
      </c>
      <c r="M34" s="59"/>
    </row>
    <row r="35" spans="1:13" ht="13.8" thickTop="1" x14ac:dyDescent="0.25">
      <c r="A35" s="216" t="s">
        <v>61</v>
      </c>
      <c r="B35" s="200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2"/>
    </row>
    <row r="36" spans="1:13" ht="13.8" thickBot="1" x14ac:dyDescent="0.3">
      <c r="A36" s="217"/>
      <c r="B36" s="203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5"/>
    </row>
    <row r="37" spans="1:13" ht="28.2" customHeight="1" thickTop="1" thickBot="1" x14ac:dyDescent="0.3">
      <c r="B37" s="77" t="s">
        <v>83</v>
      </c>
      <c r="C37" s="76" t="s">
        <v>55</v>
      </c>
      <c r="D37" s="182" t="s">
        <v>16</v>
      </c>
      <c r="E37" s="182"/>
      <c r="F37" s="76" t="s">
        <v>15</v>
      </c>
      <c r="G37" s="182" t="s">
        <v>17</v>
      </c>
      <c r="H37" s="182"/>
      <c r="I37" s="76" t="s">
        <v>0</v>
      </c>
      <c r="J37" s="76" t="s">
        <v>18</v>
      </c>
      <c r="K37" s="76" t="s">
        <v>22</v>
      </c>
      <c r="L37" s="76" t="s">
        <v>19</v>
      </c>
      <c r="M37" s="76" t="s">
        <v>20</v>
      </c>
    </row>
    <row r="38" spans="1:13" ht="13.8" thickTop="1" x14ac:dyDescent="0.25">
      <c r="B38" s="186"/>
      <c r="C38" s="60">
        <v>2023</v>
      </c>
      <c r="D38" s="62"/>
      <c r="E38" s="62"/>
      <c r="F38" s="62" t="str">
        <f>IF(E38="","",E38+336)</f>
        <v/>
      </c>
      <c r="G38" s="62"/>
      <c r="H38" s="62"/>
      <c r="I38" s="60" t="str">
        <f>IF(H38="","",IF(G38&lt;F38,"Dentro do Prazo","Fora do Prazo"))</f>
        <v/>
      </c>
      <c r="J38" s="60"/>
      <c r="K38" s="60"/>
      <c r="L38" s="60" t="str">
        <f>IF(J38="","",30-(J38+K38))</f>
        <v/>
      </c>
      <c r="M38" s="57"/>
    </row>
    <row r="39" spans="1:13" x14ac:dyDescent="0.25">
      <c r="B39" s="187"/>
      <c r="C39" s="57">
        <v>2024</v>
      </c>
      <c r="D39" s="63"/>
      <c r="E39" s="63"/>
      <c r="F39" s="63" t="str">
        <f t="shared" ref="F39:F50" si="7">IF(E39="","",E39+336)</f>
        <v/>
      </c>
      <c r="G39" s="63"/>
      <c r="H39" s="63"/>
      <c r="I39" s="57" t="str">
        <f t="shared" ref="I39:I50" si="8">IF(H39="","",IF(G39&lt;F39,"Dentro do Prazo","Fora do Prazo"))</f>
        <v/>
      </c>
      <c r="J39" s="57"/>
      <c r="K39" s="57"/>
      <c r="L39" s="57" t="str">
        <f t="shared" ref="L39:L50" si="9">IF(J39="","",30-(J39+K39))</f>
        <v/>
      </c>
      <c r="M39" s="57"/>
    </row>
    <row r="40" spans="1:13" x14ac:dyDescent="0.25">
      <c r="B40" s="187"/>
      <c r="C40" s="57">
        <v>2025</v>
      </c>
      <c r="D40" s="63"/>
      <c r="E40" s="63"/>
      <c r="F40" s="63" t="str">
        <f t="shared" si="7"/>
        <v/>
      </c>
      <c r="G40" s="63"/>
      <c r="H40" s="63"/>
      <c r="I40" s="57" t="str">
        <f t="shared" si="8"/>
        <v/>
      </c>
      <c r="J40" s="57"/>
      <c r="K40" s="57"/>
      <c r="L40" s="57" t="str">
        <f t="shared" si="9"/>
        <v/>
      </c>
      <c r="M40" s="57"/>
    </row>
    <row r="41" spans="1:13" x14ac:dyDescent="0.25">
      <c r="B41" s="187"/>
      <c r="C41" s="57">
        <v>2026</v>
      </c>
      <c r="D41" s="63"/>
      <c r="E41" s="63"/>
      <c r="F41" s="63" t="str">
        <f t="shared" si="7"/>
        <v/>
      </c>
      <c r="G41" s="63"/>
      <c r="H41" s="63"/>
      <c r="I41" s="57" t="str">
        <f t="shared" si="8"/>
        <v/>
      </c>
      <c r="J41" s="57"/>
      <c r="K41" s="57"/>
      <c r="L41" s="57" t="str">
        <f t="shared" si="9"/>
        <v/>
      </c>
      <c r="M41" s="57"/>
    </row>
    <row r="42" spans="1:13" x14ac:dyDescent="0.25">
      <c r="B42" s="187"/>
      <c r="C42" s="57">
        <v>2027</v>
      </c>
      <c r="D42" s="63"/>
      <c r="E42" s="63"/>
      <c r="F42" s="63" t="str">
        <f t="shared" si="7"/>
        <v/>
      </c>
      <c r="G42" s="63"/>
      <c r="H42" s="63"/>
      <c r="I42" s="57" t="str">
        <f t="shared" si="8"/>
        <v/>
      </c>
      <c r="J42" s="57"/>
      <c r="K42" s="57"/>
      <c r="L42" s="57" t="str">
        <f t="shared" si="9"/>
        <v/>
      </c>
      <c r="M42" s="57"/>
    </row>
    <row r="43" spans="1:13" x14ac:dyDescent="0.25">
      <c r="B43" s="187"/>
      <c r="C43" s="57">
        <v>2028</v>
      </c>
      <c r="D43" s="63"/>
      <c r="E43" s="63"/>
      <c r="F43" s="63" t="str">
        <f t="shared" si="7"/>
        <v/>
      </c>
      <c r="G43" s="63"/>
      <c r="H43" s="63"/>
      <c r="I43" s="57" t="str">
        <f t="shared" si="8"/>
        <v/>
      </c>
      <c r="J43" s="57"/>
      <c r="K43" s="57"/>
      <c r="L43" s="57" t="str">
        <f t="shared" si="9"/>
        <v/>
      </c>
      <c r="M43" s="58"/>
    </row>
    <row r="44" spans="1:13" x14ac:dyDescent="0.25">
      <c r="B44" s="187"/>
      <c r="C44" s="57">
        <v>2029</v>
      </c>
      <c r="D44" s="63"/>
      <c r="E44" s="63"/>
      <c r="F44" s="63" t="str">
        <f t="shared" si="7"/>
        <v/>
      </c>
      <c r="G44" s="63"/>
      <c r="H44" s="63"/>
      <c r="I44" s="57" t="str">
        <f t="shared" si="8"/>
        <v/>
      </c>
      <c r="J44" s="57"/>
      <c r="K44" s="57"/>
      <c r="L44" s="57" t="str">
        <f t="shared" si="9"/>
        <v/>
      </c>
      <c r="M44" s="58"/>
    </row>
    <row r="45" spans="1:13" x14ac:dyDescent="0.25">
      <c r="B45" s="187"/>
      <c r="C45" s="57">
        <v>2030</v>
      </c>
      <c r="D45" s="63"/>
      <c r="E45" s="63"/>
      <c r="F45" s="63" t="str">
        <f t="shared" si="7"/>
        <v/>
      </c>
      <c r="G45" s="63"/>
      <c r="H45" s="63"/>
      <c r="I45" s="57" t="str">
        <f t="shared" si="8"/>
        <v/>
      </c>
      <c r="J45" s="57"/>
      <c r="K45" s="57"/>
      <c r="L45" s="57" t="str">
        <f t="shared" si="9"/>
        <v/>
      </c>
      <c r="M45" s="58"/>
    </row>
    <row r="46" spans="1:13" x14ac:dyDescent="0.25">
      <c r="B46" s="187"/>
      <c r="C46" s="57">
        <v>2031</v>
      </c>
      <c r="D46" s="63"/>
      <c r="E46" s="63"/>
      <c r="F46" s="63" t="str">
        <f t="shared" si="7"/>
        <v/>
      </c>
      <c r="G46" s="63"/>
      <c r="H46" s="63"/>
      <c r="I46" s="57" t="str">
        <f t="shared" si="8"/>
        <v/>
      </c>
      <c r="J46" s="57"/>
      <c r="K46" s="57"/>
      <c r="L46" s="57" t="str">
        <f t="shared" si="9"/>
        <v/>
      </c>
      <c r="M46" s="58"/>
    </row>
    <row r="47" spans="1:13" x14ac:dyDescent="0.25">
      <c r="B47" s="187"/>
      <c r="C47" s="57">
        <v>2032</v>
      </c>
      <c r="D47" s="63"/>
      <c r="E47" s="63"/>
      <c r="F47" s="63" t="str">
        <f t="shared" si="7"/>
        <v/>
      </c>
      <c r="G47" s="63"/>
      <c r="H47" s="63"/>
      <c r="I47" s="57" t="str">
        <f t="shared" si="8"/>
        <v/>
      </c>
      <c r="J47" s="57"/>
      <c r="K47" s="57"/>
      <c r="L47" s="57" t="str">
        <f t="shared" si="9"/>
        <v/>
      </c>
      <c r="M47" s="58"/>
    </row>
    <row r="48" spans="1:13" x14ac:dyDescent="0.25">
      <c r="B48" s="187"/>
      <c r="C48" s="57">
        <v>2033</v>
      </c>
      <c r="D48" s="63"/>
      <c r="E48" s="63"/>
      <c r="F48" s="63" t="str">
        <f t="shared" si="7"/>
        <v/>
      </c>
      <c r="G48" s="63"/>
      <c r="H48" s="63"/>
      <c r="I48" s="57" t="str">
        <f t="shared" si="8"/>
        <v/>
      </c>
      <c r="J48" s="57"/>
      <c r="K48" s="57"/>
      <c r="L48" s="57" t="str">
        <f t="shared" si="9"/>
        <v/>
      </c>
      <c r="M48" s="58"/>
    </row>
    <row r="49" spans="1:13" x14ac:dyDescent="0.25">
      <c r="B49" s="187"/>
      <c r="C49" s="57">
        <v>2034</v>
      </c>
      <c r="D49" s="63"/>
      <c r="E49" s="63"/>
      <c r="F49" s="63" t="str">
        <f t="shared" si="7"/>
        <v/>
      </c>
      <c r="G49" s="63"/>
      <c r="H49" s="63"/>
      <c r="I49" s="57" t="str">
        <f t="shared" si="8"/>
        <v/>
      </c>
      <c r="J49" s="57"/>
      <c r="K49" s="57"/>
      <c r="L49" s="57" t="str">
        <f t="shared" si="9"/>
        <v/>
      </c>
      <c r="M49" s="58"/>
    </row>
    <row r="50" spans="1:13" ht="13.8" thickBot="1" x14ac:dyDescent="0.3">
      <c r="B50" s="188"/>
      <c r="C50" s="61">
        <v>2035</v>
      </c>
      <c r="D50" s="64"/>
      <c r="E50" s="64"/>
      <c r="F50" s="64" t="str">
        <f t="shared" si="7"/>
        <v/>
      </c>
      <c r="G50" s="64"/>
      <c r="H50" s="64"/>
      <c r="I50" s="61" t="str">
        <f t="shared" si="8"/>
        <v/>
      </c>
      <c r="J50" s="61"/>
      <c r="K50" s="61"/>
      <c r="L50" s="61" t="str">
        <f t="shared" si="9"/>
        <v/>
      </c>
      <c r="M50" s="59"/>
    </row>
    <row r="51" spans="1:13" ht="13.95" customHeight="1" thickTop="1" x14ac:dyDescent="0.25">
      <c r="A51" s="216" t="s">
        <v>61</v>
      </c>
      <c r="B51" s="214" t="s">
        <v>77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6"/>
    </row>
    <row r="52" spans="1:13" ht="13.8" thickBot="1" x14ac:dyDescent="0.3">
      <c r="A52" s="217"/>
      <c r="B52" s="197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9"/>
    </row>
    <row r="53" spans="1:13" ht="28.2" customHeight="1" thickTop="1" thickBot="1" x14ac:dyDescent="0.3">
      <c r="B53" s="77" t="s">
        <v>89</v>
      </c>
      <c r="C53" s="76" t="s">
        <v>55</v>
      </c>
      <c r="D53" s="182" t="s">
        <v>16</v>
      </c>
      <c r="E53" s="182"/>
      <c r="F53" s="76" t="s">
        <v>15</v>
      </c>
      <c r="G53" s="182" t="s">
        <v>17</v>
      </c>
      <c r="H53" s="182"/>
      <c r="I53" s="76" t="s">
        <v>0</v>
      </c>
      <c r="J53" s="76" t="s">
        <v>18</v>
      </c>
      <c r="K53" s="76" t="s">
        <v>22</v>
      </c>
      <c r="L53" s="76" t="s">
        <v>19</v>
      </c>
      <c r="M53" s="76" t="s">
        <v>20</v>
      </c>
    </row>
    <row r="54" spans="1:13" ht="13.8" thickTop="1" x14ac:dyDescent="0.25">
      <c r="B54" s="186"/>
      <c r="C54" s="60">
        <v>2023</v>
      </c>
      <c r="D54" s="62"/>
      <c r="E54" s="62"/>
      <c r="F54" s="62" t="str">
        <f>IF(E54="","",E54+336)</f>
        <v/>
      </c>
      <c r="G54" s="62"/>
      <c r="H54" s="62"/>
      <c r="I54" s="60" t="str">
        <f t="shared" ref="I54:I60" si="10">IF(H54="","",IF(G54&lt;F54,"Dentro do Prazo","Fora do Prazo"))</f>
        <v/>
      </c>
      <c r="J54" s="60"/>
      <c r="K54" s="60"/>
      <c r="L54" s="60" t="str">
        <f t="shared" ref="L54:L66" si="11">IF(J54="","",30-(J54+K54))</f>
        <v/>
      </c>
      <c r="M54" s="57"/>
    </row>
    <row r="55" spans="1:13" x14ac:dyDescent="0.25">
      <c r="B55" s="187"/>
      <c r="C55" s="57">
        <v>2024</v>
      </c>
      <c r="D55" s="63"/>
      <c r="E55" s="63"/>
      <c r="F55" s="63" t="str">
        <f t="shared" ref="F55:F66" si="12">IF(E55="","",E55+336)</f>
        <v/>
      </c>
      <c r="G55" s="63"/>
      <c r="H55" s="63"/>
      <c r="I55" s="57" t="str">
        <f t="shared" si="10"/>
        <v/>
      </c>
      <c r="J55" s="57"/>
      <c r="K55" s="57"/>
      <c r="L55" s="57" t="str">
        <f t="shared" si="11"/>
        <v/>
      </c>
      <c r="M55" s="57"/>
    </row>
    <row r="56" spans="1:13" x14ac:dyDescent="0.25">
      <c r="B56" s="187"/>
      <c r="C56" s="57">
        <v>2025</v>
      </c>
      <c r="D56" s="63"/>
      <c r="E56" s="63"/>
      <c r="F56" s="63" t="str">
        <f t="shared" si="12"/>
        <v/>
      </c>
      <c r="G56" s="63"/>
      <c r="H56" s="63"/>
      <c r="I56" s="57" t="str">
        <f t="shared" si="10"/>
        <v/>
      </c>
      <c r="J56" s="57"/>
      <c r="K56" s="57"/>
      <c r="L56" s="57" t="str">
        <f t="shared" si="11"/>
        <v/>
      </c>
      <c r="M56" s="57"/>
    </row>
    <row r="57" spans="1:13" x14ac:dyDescent="0.25">
      <c r="B57" s="187"/>
      <c r="C57" s="57">
        <v>2026</v>
      </c>
      <c r="D57" s="63"/>
      <c r="E57" s="63"/>
      <c r="F57" s="63" t="str">
        <f t="shared" si="12"/>
        <v/>
      </c>
      <c r="G57" s="63"/>
      <c r="H57" s="63"/>
      <c r="I57" s="57" t="str">
        <f t="shared" si="10"/>
        <v/>
      </c>
      <c r="J57" s="57"/>
      <c r="K57" s="57"/>
      <c r="L57" s="72" t="str">
        <f t="shared" si="11"/>
        <v/>
      </c>
      <c r="M57" s="57"/>
    </row>
    <row r="58" spans="1:13" x14ac:dyDescent="0.25">
      <c r="B58" s="187"/>
      <c r="C58" s="57">
        <v>2027</v>
      </c>
      <c r="D58" s="63"/>
      <c r="E58" s="63"/>
      <c r="F58" s="63" t="str">
        <f t="shared" si="12"/>
        <v/>
      </c>
      <c r="G58" s="63"/>
      <c r="H58" s="63"/>
      <c r="I58" s="57" t="str">
        <f t="shared" si="10"/>
        <v/>
      </c>
      <c r="J58" s="57"/>
      <c r="K58" s="57"/>
      <c r="L58" s="72" t="str">
        <f t="shared" si="11"/>
        <v/>
      </c>
      <c r="M58" s="57"/>
    </row>
    <row r="59" spans="1:13" x14ac:dyDescent="0.25">
      <c r="B59" s="187"/>
      <c r="C59" s="57">
        <v>2028</v>
      </c>
      <c r="D59" s="63"/>
      <c r="E59" s="63"/>
      <c r="F59" s="63" t="str">
        <f t="shared" si="12"/>
        <v/>
      </c>
      <c r="G59" s="63"/>
      <c r="H59" s="63"/>
      <c r="I59" s="57" t="str">
        <f t="shared" si="10"/>
        <v/>
      </c>
      <c r="J59" s="57"/>
      <c r="K59" s="57"/>
      <c r="L59" s="57" t="str">
        <f t="shared" si="11"/>
        <v/>
      </c>
      <c r="M59" s="58"/>
    </row>
    <row r="60" spans="1:13" x14ac:dyDescent="0.25">
      <c r="B60" s="187"/>
      <c r="C60" s="57">
        <v>2029</v>
      </c>
      <c r="D60" s="63"/>
      <c r="E60" s="63"/>
      <c r="F60" s="63" t="str">
        <f t="shared" si="12"/>
        <v/>
      </c>
      <c r="G60" s="63"/>
      <c r="H60" s="63"/>
      <c r="I60" s="57" t="str">
        <f t="shared" si="10"/>
        <v/>
      </c>
      <c r="J60" s="57"/>
      <c r="K60" s="57"/>
      <c r="L60" s="57" t="str">
        <f t="shared" si="11"/>
        <v/>
      </c>
      <c r="M60" s="58"/>
    </row>
    <row r="61" spans="1:13" x14ac:dyDescent="0.25">
      <c r="B61" s="187"/>
      <c r="C61" s="57">
        <v>2030</v>
      </c>
      <c r="D61" s="63"/>
      <c r="E61" s="63"/>
      <c r="F61" s="63" t="str">
        <f t="shared" si="12"/>
        <v/>
      </c>
      <c r="G61" s="63"/>
      <c r="H61" s="63"/>
      <c r="I61" s="57" t="str">
        <f>IF(H61="","",IF(G61&lt;F61,"Dentro do Prazo","Fora do Prazo"))</f>
        <v/>
      </c>
      <c r="J61" s="57"/>
      <c r="K61" s="57"/>
      <c r="L61" s="57" t="str">
        <f t="shared" si="11"/>
        <v/>
      </c>
      <c r="M61" s="58"/>
    </row>
    <row r="62" spans="1:13" x14ac:dyDescent="0.25">
      <c r="B62" s="187"/>
      <c r="C62" s="57">
        <v>2031</v>
      </c>
      <c r="D62" s="63"/>
      <c r="E62" s="63"/>
      <c r="F62" s="63" t="str">
        <f t="shared" si="12"/>
        <v/>
      </c>
      <c r="G62" s="63"/>
      <c r="H62" s="63"/>
      <c r="I62" s="57" t="str">
        <f t="shared" ref="I62:I63" si="13">IF(H62="","",IF(G62&lt;F62,"Dentro do Prazo","Fora do Prazo"))</f>
        <v/>
      </c>
      <c r="J62" s="57"/>
      <c r="K62" s="57"/>
      <c r="L62" s="57" t="str">
        <f t="shared" si="11"/>
        <v/>
      </c>
      <c r="M62" s="58"/>
    </row>
    <row r="63" spans="1:13" x14ac:dyDescent="0.25">
      <c r="B63" s="187"/>
      <c r="C63" s="57">
        <v>2032</v>
      </c>
      <c r="D63" s="63"/>
      <c r="E63" s="63"/>
      <c r="F63" s="63" t="str">
        <f t="shared" si="12"/>
        <v/>
      </c>
      <c r="G63" s="63"/>
      <c r="H63" s="63"/>
      <c r="I63" s="57" t="str">
        <f t="shared" si="13"/>
        <v/>
      </c>
      <c r="J63" s="57"/>
      <c r="K63" s="57"/>
      <c r="L63" s="57" t="str">
        <f t="shared" si="11"/>
        <v/>
      </c>
      <c r="M63" s="58"/>
    </row>
    <row r="64" spans="1:13" x14ac:dyDescent="0.25">
      <c r="B64" s="187"/>
      <c r="C64" s="57">
        <v>2033</v>
      </c>
      <c r="D64" s="63"/>
      <c r="E64" s="63"/>
      <c r="F64" s="63" t="str">
        <f t="shared" si="12"/>
        <v/>
      </c>
      <c r="G64" s="63"/>
      <c r="H64" s="63"/>
      <c r="I64" s="57" t="str">
        <f t="shared" ref="I64:I66" si="14">IF(H64="","",IF(G64&lt;F64,"Dentro do Prazo","Fora do Prazo"))</f>
        <v/>
      </c>
      <c r="J64" s="57"/>
      <c r="K64" s="57"/>
      <c r="L64" s="57" t="str">
        <f t="shared" si="11"/>
        <v/>
      </c>
      <c r="M64" s="58"/>
    </row>
    <row r="65" spans="1:13" x14ac:dyDescent="0.25">
      <c r="B65" s="187"/>
      <c r="C65" s="57">
        <v>2034</v>
      </c>
      <c r="D65" s="63"/>
      <c r="E65" s="63"/>
      <c r="F65" s="63" t="str">
        <f t="shared" si="12"/>
        <v/>
      </c>
      <c r="G65" s="63"/>
      <c r="H65" s="63"/>
      <c r="I65" s="57" t="str">
        <f t="shared" si="14"/>
        <v/>
      </c>
      <c r="J65" s="57"/>
      <c r="K65" s="57"/>
      <c r="L65" s="57" t="str">
        <f t="shared" si="11"/>
        <v/>
      </c>
      <c r="M65" s="58"/>
    </row>
    <row r="66" spans="1:13" ht="13.8" thickBot="1" x14ac:dyDescent="0.3">
      <c r="B66" s="188"/>
      <c r="C66" s="61">
        <v>2035</v>
      </c>
      <c r="D66" s="64"/>
      <c r="E66" s="64"/>
      <c r="F66" s="64" t="str">
        <f t="shared" si="12"/>
        <v/>
      </c>
      <c r="G66" s="64"/>
      <c r="H66" s="64"/>
      <c r="I66" s="61" t="str">
        <f t="shared" si="14"/>
        <v/>
      </c>
      <c r="J66" s="61"/>
      <c r="K66" s="61"/>
      <c r="L66" s="57" t="str">
        <f t="shared" si="11"/>
        <v/>
      </c>
      <c r="M66" s="59"/>
    </row>
    <row r="67" spans="1:13" ht="13.8" thickTop="1" x14ac:dyDescent="0.25">
      <c r="A67" s="216" t="s">
        <v>61</v>
      </c>
      <c r="B67" s="200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2"/>
    </row>
    <row r="68" spans="1:13" ht="13.8" thickBot="1" x14ac:dyDescent="0.3">
      <c r="A68" s="217"/>
      <c r="B68" s="203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5"/>
    </row>
    <row r="69" spans="1:13" ht="28.2" customHeight="1" thickTop="1" thickBot="1" x14ac:dyDescent="0.3">
      <c r="B69" s="77" t="s">
        <v>94</v>
      </c>
      <c r="C69" s="76" t="s">
        <v>55</v>
      </c>
      <c r="D69" s="182" t="s">
        <v>16</v>
      </c>
      <c r="E69" s="182"/>
      <c r="F69" s="76" t="s">
        <v>15</v>
      </c>
      <c r="G69" s="182" t="s">
        <v>17</v>
      </c>
      <c r="H69" s="182"/>
      <c r="I69" s="76" t="s">
        <v>0</v>
      </c>
      <c r="J69" s="76" t="s">
        <v>18</v>
      </c>
      <c r="K69" s="76" t="s">
        <v>22</v>
      </c>
      <c r="L69" s="76" t="s">
        <v>19</v>
      </c>
      <c r="M69" s="76" t="s">
        <v>20</v>
      </c>
    </row>
    <row r="70" spans="1:13" ht="13.8" thickTop="1" x14ac:dyDescent="0.25">
      <c r="B70" s="186"/>
      <c r="C70" s="60">
        <v>2023</v>
      </c>
      <c r="D70" s="62"/>
      <c r="E70" s="62"/>
      <c r="F70" s="62" t="str">
        <f>IF(E70="","",E70+336)</f>
        <v/>
      </c>
      <c r="G70" s="62"/>
      <c r="H70" s="62"/>
      <c r="I70" s="60" t="str">
        <f t="shared" ref="I70:I82" si="15">IF(H70="","",IF(G70&lt;F70,"Dentro do Prazo","Fora do Prazo"))</f>
        <v/>
      </c>
      <c r="J70" s="60"/>
      <c r="K70" s="60"/>
      <c r="L70" s="60" t="str">
        <f t="shared" ref="L70:L82" si="16">IF(J70="","",30-(J70+K70))</f>
        <v/>
      </c>
      <c r="M70" s="57"/>
    </row>
    <row r="71" spans="1:13" x14ac:dyDescent="0.25">
      <c r="B71" s="187"/>
      <c r="C71" s="57">
        <v>2024</v>
      </c>
      <c r="D71" s="63"/>
      <c r="E71" s="63"/>
      <c r="F71" s="63" t="str">
        <f t="shared" ref="F71:F73" si="17">IF(E71="","",E71+336)</f>
        <v/>
      </c>
      <c r="G71" s="63"/>
      <c r="H71" s="63"/>
      <c r="I71" s="57" t="str">
        <f t="shared" si="15"/>
        <v/>
      </c>
      <c r="J71" s="57"/>
      <c r="K71" s="57"/>
      <c r="L71" s="57" t="str">
        <f t="shared" si="16"/>
        <v/>
      </c>
      <c r="M71" s="57"/>
    </row>
    <row r="72" spans="1:13" x14ac:dyDescent="0.25">
      <c r="B72" s="187"/>
      <c r="C72" s="57">
        <v>2025</v>
      </c>
      <c r="D72" s="63"/>
      <c r="E72" s="63"/>
      <c r="F72" s="63" t="str">
        <f t="shared" si="17"/>
        <v/>
      </c>
      <c r="G72" s="63"/>
      <c r="H72" s="63"/>
      <c r="I72" s="57" t="str">
        <f t="shared" si="15"/>
        <v/>
      </c>
      <c r="J72" s="57"/>
      <c r="K72" s="57"/>
      <c r="L72" s="57" t="str">
        <f t="shared" si="16"/>
        <v/>
      </c>
      <c r="M72" s="57"/>
    </row>
    <row r="73" spans="1:13" x14ac:dyDescent="0.25">
      <c r="B73" s="187"/>
      <c r="C73" s="57">
        <v>2026</v>
      </c>
      <c r="D73" s="63"/>
      <c r="E73" s="63"/>
      <c r="F73" s="63" t="str">
        <f t="shared" si="17"/>
        <v/>
      </c>
      <c r="G73" s="63"/>
      <c r="H73" s="63"/>
      <c r="I73" s="57" t="str">
        <f t="shared" si="15"/>
        <v/>
      </c>
      <c r="J73" s="57"/>
      <c r="K73" s="57"/>
      <c r="L73" s="57" t="str">
        <f t="shared" si="16"/>
        <v/>
      </c>
      <c r="M73" s="57"/>
    </row>
    <row r="74" spans="1:13" x14ac:dyDescent="0.25">
      <c r="B74" s="187"/>
      <c r="C74" s="57">
        <v>2027</v>
      </c>
      <c r="D74" s="63"/>
      <c r="E74" s="63"/>
      <c r="F74" s="63"/>
      <c r="G74" s="63"/>
      <c r="H74" s="63"/>
      <c r="I74" s="57" t="str">
        <f t="shared" si="15"/>
        <v/>
      </c>
      <c r="J74" s="57"/>
      <c r="K74" s="57"/>
      <c r="L74" s="57" t="str">
        <f t="shared" si="16"/>
        <v/>
      </c>
      <c r="M74" s="58"/>
    </row>
    <row r="75" spans="1:13" x14ac:dyDescent="0.25">
      <c r="B75" s="187"/>
      <c r="C75" s="57">
        <v>2028</v>
      </c>
      <c r="D75" s="63"/>
      <c r="E75" s="63"/>
      <c r="F75" s="63"/>
      <c r="G75" s="63"/>
      <c r="H75" s="63"/>
      <c r="I75" s="57" t="str">
        <f t="shared" si="15"/>
        <v/>
      </c>
      <c r="J75" s="57"/>
      <c r="K75" s="57"/>
      <c r="L75" s="57" t="str">
        <f t="shared" si="16"/>
        <v/>
      </c>
      <c r="M75" s="58"/>
    </row>
    <row r="76" spans="1:13" x14ac:dyDescent="0.25">
      <c r="B76" s="187"/>
      <c r="C76" s="57">
        <v>2029</v>
      </c>
      <c r="D76" s="63"/>
      <c r="E76" s="63"/>
      <c r="F76" s="63"/>
      <c r="G76" s="63"/>
      <c r="H76" s="63"/>
      <c r="I76" s="57" t="str">
        <f t="shared" si="15"/>
        <v/>
      </c>
      <c r="J76" s="57"/>
      <c r="K76" s="57"/>
      <c r="L76" s="57" t="str">
        <f t="shared" si="16"/>
        <v/>
      </c>
      <c r="M76" s="58"/>
    </row>
    <row r="77" spans="1:13" x14ac:dyDescent="0.25">
      <c r="B77" s="187"/>
      <c r="C77" s="57">
        <v>2030</v>
      </c>
      <c r="D77" s="63"/>
      <c r="E77" s="63"/>
      <c r="F77" s="63"/>
      <c r="G77" s="63"/>
      <c r="H77" s="63"/>
      <c r="I77" s="57" t="str">
        <f t="shared" si="15"/>
        <v/>
      </c>
      <c r="J77" s="57"/>
      <c r="K77" s="57"/>
      <c r="L77" s="57" t="str">
        <f t="shared" si="16"/>
        <v/>
      </c>
      <c r="M77" s="58"/>
    </row>
    <row r="78" spans="1:13" x14ac:dyDescent="0.25">
      <c r="B78" s="187"/>
      <c r="C78" s="57">
        <v>2031</v>
      </c>
      <c r="D78" s="63"/>
      <c r="E78" s="63"/>
      <c r="F78" s="63" t="str">
        <f t="shared" ref="F78:F79" si="18">IF(E78="","",E78+336)</f>
        <v/>
      </c>
      <c r="G78" s="63"/>
      <c r="H78" s="63"/>
      <c r="I78" s="57" t="str">
        <f t="shared" si="15"/>
        <v/>
      </c>
      <c r="J78" s="57"/>
      <c r="K78" s="57"/>
      <c r="L78" s="57" t="str">
        <f t="shared" si="16"/>
        <v/>
      </c>
      <c r="M78" s="58"/>
    </row>
    <row r="79" spans="1:13" x14ac:dyDescent="0.25">
      <c r="B79" s="187"/>
      <c r="C79" s="57">
        <v>2032</v>
      </c>
      <c r="D79" s="63"/>
      <c r="E79" s="63"/>
      <c r="F79" s="63" t="str">
        <f t="shared" si="18"/>
        <v/>
      </c>
      <c r="G79" s="63"/>
      <c r="H79" s="63"/>
      <c r="I79" s="57" t="str">
        <f t="shared" si="15"/>
        <v/>
      </c>
      <c r="J79" s="57"/>
      <c r="K79" s="57"/>
      <c r="L79" s="57" t="str">
        <f t="shared" si="16"/>
        <v/>
      </c>
      <c r="M79" s="58"/>
    </row>
    <row r="80" spans="1:13" x14ac:dyDescent="0.25">
      <c r="B80" s="187"/>
      <c r="C80" s="57">
        <v>2033</v>
      </c>
      <c r="D80" s="63"/>
      <c r="E80" s="63"/>
      <c r="F80" s="63"/>
      <c r="G80" s="63"/>
      <c r="H80" s="63"/>
      <c r="I80" s="57" t="str">
        <f t="shared" si="15"/>
        <v/>
      </c>
      <c r="J80" s="57"/>
      <c r="K80" s="57"/>
      <c r="L80" s="57" t="str">
        <f t="shared" si="16"/>
        <v/>
      </c>
      <c r="M80" s="58"/>
    </row>
    <row r="81" spans="1:13" x14ac:dyDescent="0.25">
      <c r="B81" s="187"/>
      <c r="C81" s="57">
        <v>2034</v>
      </c>
      <c r="D81" s="63"/>
      <c r="E81" s="63"/>
      <c r="F81" s="63" t="str">
        <f t="shared" ref="F81:F82" si="19">IF(E81="","",E81+336)</f>
        <v/>
      </c>
      <c r="G81" s="63"/>
      <c r="H81" s="63"/>
      <c r="I81" s="57" t="str">
        <f t="shared" si="15"/>
        <v/>
      </c>
      <c r="J81" s="57"/>
      <c r="K81" s="57"/>
      <c r="L81" s="57" t="str">
        <f t="shared" si="16"/>
        <v/>
      </c>
      <c r="M81" s="58"/>
    </row>
    <row r="82" spans="1:13" ht="13.8" thickBot="1" x14ac:dyDescent="0.3">
      <c r="B82" s="188"/>
      <c r="C82" s="61">
        <v>2035</v>
      </c>
      <c r="D82" s="64"/>
      <c r="E82" s="64"/>
      <c r="F82" s="64" t="str">
        <f t="shared" si="19"/>
        <v/>
      </c>
      <c r="G82" s="64"/>
      <c r="H82" s="64"/>
      <c r="I82" s="61" t="str">
        <f t="shared" si="15"/>
        <v/>
      </c>
      <c r="J82" s="61"/>
      <c r="K82" s="61"/>
      <c r="L82" s="61" t="str">
        <f t="shared" si="16"/>
        <v/>
      </c>
      <c r="M82" s="59"/>
    </row>
    <row r="83" spans="1:13" ht="13.8" thickTop="1" x14ac:dyDescent="0.25">
      <c r="A83" s="216" t="s">
        <v>61</v>
      </c>
      <c r="B83" s="218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20"/>
    </row>
    <row r="84" spans="1:13" ht="13.8" thickBot="1" x14ac:dyDescent="0.3">
      <c r="A84" s="217"/>
      <c r="B84" s="221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3"/>
    </row>
    <row r="85" spans="1:13" ht="28.2" customHeight="1" thickTop="1" thickBot="1" x14ac:dyDescent="0.3">
      <c r="B85" s="77" t="s">
        <v>90</v>
      </c>
      <c r="C85" s="76" t="s">
        <v>55</v>
      </c>
      <c r="D85" s="182" t="s">
        <v>16</v>
      </c>
      <c r="E85" s="182"/>
      <c r="F85" s="76" t="s">
        <v>15</v>
      </c>
      <c r="G85" s="182" t="s">
        <v>17</v>
      </c>
      <c r="H85" s="182"/>
      <c r="I85" s="76" t="s">
        <v>0</v>
      </c>
      <c r="J85" s="76" t="s">
        <v>18</v>
      </c>
      <c r="K85" s="76" t="s">
        <v>22</v>
      </c>
      <c r="L85" s="76" t="s">
        <v>19</v>
      </c>
      <c r="M85" s="76" t="s">
        <v>20</v>
      </c>
    </row>
    <row r="86" spans="1:13" ht="13.8" thickTop="1" x14ac:dyDescent="0.25">
      <c r="B86" s="186"/>
      <c r="C86" s="60">
        <v>2023</v>
      </c>
      <c r="D86" s="62"/>
      <c r="E86" s="62"/>
      <c r="F86" s="62" t="str">
        <f>IF(E86="","",E86+336)</f>
        <v/>
      </c>
      <c r="G86" s="62"/>
      <c r="H86" s="62"/>
      <c r="I86" s="60" t="str">
        <f t="shared" ref="I86:I98" si="20">IF(H86="","",IF(G86&lt;F86,"Dentro do Prazo","Fora do Prazo"))</f>
        <v/>
      </c>
      <c r="J86" s="60"/>
      <c r="K86" s="60"/>
      <c r="L86" s="60" t="str">
        <f t="shared" ref="L86:L95" si="21">IF(J86="","",30-(J86+K86))</f>
        <v/>
      </c>
      <c r="M86" s="57"/>
    </row>
    <row r="87" spans="1:13" x14ac:dyDescent="0.25">
      <c r="B87" s="187"/>
      <c r="C87" s="57">
        <v>2024</v>
      </c>
      <c r="D87" s="63"/>
      <c r="E87" s="63"/>
      <c r="F87" s="63" t="str">
        <f t="shared" ref="F87:F89" si="22">IF(E87="","",E87+336)</f>
        <v/>
      </c>
      <c r="G87" s="63"/>
      <c r="H87" s="63"/>
      <c r="I87" s="57" t="str">
        <f t="shared" si="20"/>
        <v/>
      </c>
      <c r="J87" s="57"/>
      <c r="K87" s="57"/>
      <c r="L87" s="57" t="str">
        <f t="shared" si="21"/>
        <v/>
      </c>
      <c r="M87" s="57"/>
    </row>
    <row r="88" spans="1:13" x14ac:dyDescent="0.25">
      <c r="B88" s="187"/>
      <c r="C88" s="57">
        <v>2025</v>
      </c>
      <c r="D88" s="63"/>
      <c r="E88" s="63"/>
      <c r="F88" s="63" t="str">
        <f t="shared" si="22"/>
        <v/>
      </c>
      <c r="G88" s="63"/>
      <c r="H88" s="63"/>
      <c r="I88" s="57" t="str">
        <f t="shared" si="20"/>
        <v/>
      </c>
      <c r="J88" s="57"/>
      <c r="K88" s="57"/>
      <c r="L88" s="57" t="str">
        <f t="shared" si="21"/>
        <v/>
      </c>
      <c r="M88" s="57"/>
    </row>
    <row r="89" spans="1:13" x14ac:dyDescent="0.25">
      <c r="B89" s="187"/>
      <c r="C89" s="57">
        <v>2026</v>
      </c>
      <c r="D89" s="63"/>
      <c r="E89" s="63"/>
      <c r="F89" s="63" t="str">
        <f t="shared" si="22"/>
        <v/>
      </c>
      <c r="G89" s="63"/>
      <c r="H89" s="63"/>
      <c r="I89" s="57" t="str">
        <f t="shared" si="20"/>
        <v/>
      </c>
      <c r="J89" s="57"/>
      <c r="K89" s="57"/>
      <c r="L89" s="57" t="str">
        <f t="shared" si="21"/>
        <v/>
      </c>
      <c r="M89" s="57"/>
    </row>
    <row r="90" spans="1:13" x14ac:dyDescent="0.25">
      <c r="B90" s="187"/>
      <c r="C90" s="57">
        <v>2027</v>
      </c>
      <c r="D90" s="63"/>
      <c r="E90" s="63"/>
      <c r="F90" s="63"/>
      <c r="G90" s="63"/>
      <c r="H90" s="63"/>
      <c r="I90" s="57" t="str">
        <f t="shared" si="20"/>
        <v/>
      </c>
      <c r="J90" s="57"/>
      <c r="K90" s="57"/>
      <c r="L90" s="57" t="str">
        <f t="shared" si="21"/>
        <v/>
      </c>
      <c r="M90" s="58"/>
    </row>
    <row r="91" spans="1:13" x14ac:dyDescent="0.25">
      <c r="B91" s="187"/>
      <c r="C91" s="57">
        <v>2028</v>
      </c>
      <c r="D91" s="63"/>
      <c r="E91" s="63"/>
      <c r="F91" s="63"/>
      <c r="G91" s="63"/>
      <c r="H91" s="63"/>
      <c r="I91" s="57" t="str">
        <f t="shared" si="20"/>
        <v/>
      </c>
      <c r="J91" s="57"/>
      <c r="K91" s="57"/>
      <c r="L91" s="57" t="str">
        <f t="shared" si="21"/>
        <v/>
      </c>
      <c r="M91" s="58"/>
    </row>
    <row r="92" spans="1:13" x14ac:dyDescent="0.25">
      <c r="B92" s="187"/>
      <c r="C92" s="57">
        <v>2029</v>
      </c>
      <c r="D92" s="63"/>
      <c r="E92" s="63"/>
      <c r="F92" s="63"/>
      <c r="G92" s="63"/>
      <c r="H92" s="63"/>
      <c r="I92" s="57" t="str">
        <f t="shared" si="20"/>
        <v/>
      </c>
      <c r="J92" s="57"/>
      <c r="K92" s="57"/>
      <c r="L92" s="57" t="str">
        <f t="shared" si="21"/>
        <v/>
      </c>
      <c r="M92" s="58"/>
    </row>
    <row r="93" spans="1:13" x14ac:dyDescent="0.25">
      <c r="B93" s="187"/>
      <c r="C93" s="57">
        <v>2030</v>
      </c>
      <c r="D93" s="63"/>
      <c r="E93" s="63"/>
      <c r="F93" s="63"/>
      <c r="G93" s="63"/>
      <c r="H93" s="63"/>
      <c r="I93" s="57" t="str">
        <f t="shared" si="20"/>
        <v/>
      </c>
      <c r="J93" s="57"/>
      <c r="K93" s="57"/>
      <c r="L93" s="57" t="str">
        <f t="shared" si="21"/>
        <v/>
      </c>
      <c r="M93" s="58"/>
    </row>
    <row r="94" spans="1:13" x14ac:dyDescent="0.25">
      <c r="B94" s="187"/>
      <c r="C94" s="57">
        <v>2031</v>
      </c>
      <c r="D94" s="63"/>
      <c r="E94" s="63"/>
      <c r="F94" s="63" t="str">
        <f t="shared" ref="F94:F98" si="23">IF(E94="","",E94+336)</f>
        <v/>
      </c>
      <c r="G94" s="63"/>
      <c r="H94" s="63"/>
      <c r="I94" s="57" t="str">
        <f t="shared" si="20"/>
        <v/>
      </c>
      <c r="J94" s="57"/>
      <c r="K94" s="57"/>
      <c r="L94" s="57" t="str">
        <f t="shared" si="21"/>
        <v/>
      </c>
      <c r="M94" s="58"/>
    </row>
    <row r="95" spans="1:13" x14ac:dyDescent="0.25">
      <c r="B95" s="187"/>
      <c r="C95" s="57">
        <v>2032</v>
      </c>
      <c r="D95" s="63"/>
      <c r="E95" s="63"/>
      <c r="F95" s="63" t="str">
        <f t="shared" si="23"/>
        <v/>
      </c>
      <c r="G95" s="63"/>
      <c r="H95" s="63"/>
      <c r="I95" s="57" t="str">
        <f t="shared" si="20"/>
        <v/>
      </c>
      <c r="J95" s="57"/>
      <c r="K95" s="57"/>
      <c r="L95" s="57" t="str">
        <f t="shared" si="21"/>
        <v/>
      </c>
      <c r="M95" s="58"/>
    </row>
    <row r="96" spans="1:13" x14ac:dyDescent="0.25">
      <c r="B96" s="187"/>
      <c r="C96" s="57">
        <v>2033</v>
      </c>
      <c r="D96" s="63"/>
      <c r="E96" s="63"/>
      <c r="F96" s="63" t="str">
        <f t="shared" si="23"/>
        <v/>
      </c>
      <c r="G96" s="63"/>
      <c r="H96" s="63"/>
      <c r="I96" s="57" t="str">
        <f t="shared" si="20"/>
        <v/>
      </c>
      <c r="J96" s="57"/>
      <c r="K96" s="57"/>
      <c r="L96" s="72"/>
      <c r="M96" s="58"/>
    </row>
    <row r="97" spans="1:13" x14ac:dyDescent="0.25">
      <c r="B97" s="187"/>
      <c r="C97" s="57">
        <v>2034</v>
      </c>
      <c r="D97" s="63"/>
      <c r="E97" s="63"/>
      <c r="F97" s="63" t="str">
        <f t="shared" si="23"/>
        <v/>
      </c>
      <c r="G97" s="63"/>
      <c r="H97" s="63"/>
      <c r="I97" s="57" t="str">
        <f t="shared" si="20"/>
        <v/>
      </c>
      <c r="J97" s="57"/>
      <c r="K97" s="57"/>
      <c r="L97" s="57" t="str">
        <f t="shared" ref="L97:L98" si="24">IF(J97="","",30-(J97+K97))</f>
        <v/>
      </c>
      <c r="M97" s="58"/>
    </row>
    <row r="98" spans="1:13" ht="13.8" thickBot="1" x14ac:dyDescent="0.3">
      <c r="B98" s="188"/>
      <c r="C98" s="61">
        <v>2035</v>
      </c>
      <c r="D98" s="64"/>
      <c r="E98" s="64"/>
      <c r="F98" s="64" t="str">
        <f t="shared" si="23"/>
        <v/>
      </c>
      <c r="G98" s="64"/>
      <c r="H98" s="64"/>
      <c r="I98" s="61" t="str">
        <f t="shared" si="20"/>
        <v/>
      </c>
      <c r="J98" s="61"/>
      <c r="K98" s="61"/>
      <c r="L98" s="61" t="str">
        <f t="shared" si="24"/>
        <v/>
      </c>
      <c r="M98" s="59"/>
    </row>
    <row r="99" spans="1:13" ht="13.8" thickTop="1" x14ac:dyDescent="0.25">
      <c r="A99" s="216" t="s">
        <v>61</v>
      </c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1"/>
    </row>
    <row r="100" spans="1:13" ht="13.8" thickBot="1" x14ac:dyDescent="0.3">
      <c r="A100" s="217"/>
      <c r="B100" s="192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4"/>
    </row>
    <row r="101" spans="1:13" ht="28.2" customHeight="1" thickTop="1" thickBot="1" x14ac:dyDescent="0.3">
      <c r="B101" s="77" t="s">
        <v>93</v>
      </c>
      <c r="C101" s="76" t="s">
        <v>55</v>
      </c>
      <c r="D101" s="182" t="s">
        <v>16</v>
      </c>
      <c r="E101" s="182"/>
      <c r="F101" s="76" t="s">
        <v>15</v>
      </c>
      <c r="G101" s="182" t="s">
        <v>17</v>
      </c>
      <c r="H101" s="182"/>
      <c r="I101" s="76" t="s">
        <v>0</v>
      </c>
      <c r="J101" s="76" t="s">
        <v>18</v>
      </c>
      <c r="K101" s="76" t="s">
        <v>22</v>
      </c>
      <c r="L101" s="76" t="s">
        <v>19</v>
      </c>
      <c r="M101" s="76" t="s">
        <v>20</v>
      </c>
    </row>
    <row r="102" spans="1:13" ht="13.8" thickTop="1" x14ac:dyDescent="0.25">
      <c r="B102" s="183"/>
      <c r="C102" s="60">
        <v>2023</v>
      </c>
      <c r="D102" s="62"/>
      <c r="E102" s="62"/>
      <c r="F102" s="62" t="str">
        <f>IF(E102="","",E102+336)</f>
        <v/>
      </c>
      <c r="G102" s="62"/>
      <c r="H102" s="62"/>
      <c r="I102" s="60" t="str">
        <f t="shared" ref="I102:I114" si="25">IF(H102="","",IF(G102&lt;F102,"Dentro do Prazo","Fora do Prazo"))</f>
        <v/>
      </c>
      <c r="J102" s="60"/>
      <c r="K102" s="60"/>
      <c r="L102" s="60" t="str">
        <f t="shared" ref="L102:L114" si="26">IF(J102="","",30-(J102+K102))</f>
        <v/>
      </c>
      <c r="M102" s="57"/>
    </row>
    <row r="103" spans="1:13" x14ac:dyDescent="0.25">
      <c r="B103" s="184"/>
      <c r="C103" s="57">
        <v>2024</v>
      </c>
      <c r="D103" s="63"/>
      <c r="E103" s="63"/>
      <c r="F103" s="63" t="str">
        <f t="shared" ref="F103:F114" si="27">IF(E103="","",E103+336)</f>
        <v/>
      </c>
      <c r="G103" s="63"/>
      <c r="H103" s="63"/>
      <c r="I103" s="57" t="str">
        <f t="shared" si="25"/>
        <v/>
      </c>
      <c r="J103" s="57"/>
      <c r="K103" s="57"/>
      <c r="L103" s="57" t="str">
        <f t="shared" si="26"/>
        <v/>
      </c>
      <c r="M103" s="57"/>
    </row>
    <row r="104" spans="1:13" x14ac:dyDescent="0.25">
      <c r="B104" s="184"/>
      <c r="C104" s="57">
        <v>2025</v>
      </c>
      <c r="D104" s="63"/>
      <c r="E104" s="63"/>
      <c r="F104" s="63" t="str">
        <f t="shared" si="27"/>
        <v/>
      </c>
      <c r="G104" s="63"/>
      <c r="H104" s="63"/>
      <c r="I104" s="57" t="str">
        <f t="shared" si="25"/>
        <v/>
      </c>
      <c r="J104" s="57"/>
      <c r="K104" s="57"/>
      <c r="L104" s="57" t="str">
        <f t="shared" si="26"/>
        <v/>
      </c>
      <c r="M104" s="57"/>
    </row>
    <row r="105" spans="1:13" x14ac:dyDescent="0.25">
      <c r="B105" s="184"/>
      <c r="C105" s="57">
        <v>2026</v>
      </c>
      <c r="D105" s="63"/>
      <c r="E105" s="63"/>
      <c r="F105" s="63" t="str">
        <f t="shared" si="27"/>
        <v/>
      </c>
      <c r="G105" s="63"/>
      <c r="H105" s="63"/>
      <c r="I105" s="57" t="str">
        <f t="shared" si="25"/>
        <v/>
      </c>
      <c r="J105" s="57"/>
      <c r="K105" s="57"/>
      <c r="L105" s="57" t="str">
        <f t="shared" si="26"/>
        <v/>
      </c>
      <c r="M105" s="57"/>
    </row>
    <row r="106" spans="1:13" x14ac:dyDescent="0.25">
      <c r="B106" s="184"/>
      <c r="C106" s="57">
        <v>2027</v>
      </c>
      <c r="D106" s="63"/>
      <c r="E106" s="63"/>
      <c r="F106" s="63" t="str">
        <f t="shared" si="27"/>
        <v/>
      </c>
      <c r="G106" s="63"/>
      <c r="H106" s="63"/>
      <c r="I106" s="57" t="str">
        <f t="shared" si="25"/>
        <v/>
      </c>
      <c r="J106" s="57"/>
      <c r="K106" s="57"/>
      <c r="L106" s="57" t="str">
        <f t="shared" si="26"/>
        <v/>
      </c>
      <c r="M106" s="58"/>
    </row>
    <row r="107" spans="1:13" x14ac:dyDescent="0.25">
      <c r="B107" s="184"/>
      <c r="C107" s="57">
        <v>2028</v>
      </c>
      <c r="D107" s="63"/>
      <c r="E107" s="63"/>
      <c r="F107" s="63" t="str">
        <f t="shared" si="27"/>
        <v/>
      </c>
      <c r="G107" s="63"/>
      <c r="H107" s="63"/>
      <c r="I107" s="57" t="str">
        <f t="shared" si="25"/>
        <v/>
      </c>
      <c r="J107" s="57"/>
      <c r="K107" s="57"/>
      <c r="L107" s="57" t="str">
        <f t="shared" si="26"/>
        <v/>
      </c>
      <c r="M107" s="58"/>
    </row>
    <row r="108" spans="1:13" x14ac:dyDescent="0.25">
      <c r="B108" s="184"/>
      <c r="C108" s="57">
        <v>2029</v>
      </c>
      <c r="D108" s="63"/>
      <c r="E108" s="63"/>
      <c r="F108" s="63" t="str">
        <f t="shared" si="27"/>
        <v/>
      </c>
      <c r="G108" s="63"/>
      <c r="H108" s="63"/>
      <c r="I108" s="57" t="str">
        <f t="shared" si="25"/>
        <v/>
      </c>
      <c r="J108" s="57"/>
      <c r="K108" s="57"/>
      <c r="L108" s="57" t="str">
        <f t="shared" si="26"/>
        <v/>
      </c>
      <c r="M108" s="58"/>
    </row>
    <row r="109" spans="1:13" x14ac:dyDescent="0.25">
      <c r="B109" s="184"/>
      <c r="C109" s="57">
        <v>2030</v>
      </c>
      <c r="D109" s="63"/>
      <c r="E109" s="63"/>
      <c r="F109" s="63" t="str">
        <f t="shared" si="27"/>
        <v/>
      </c>
      <c r="G109" s="63"/>
      <c r="H109" s="63"/>
      <c r="I109" s="57" t="str">
        <f t="shared" si="25"/>
        <v/>
      </c>
      <c r="J109" s="57"/>
      <c r="K109" s="57"/>
      <c r="L109" s="57" t="str">
        <f t="shared" si="26"/>
        <v/>
      </c>
      <c r="M109" s="58"/>
    </row>
    <row r="110" spans="1:13" x14ac:dyDescent="0.25">
      <c r="B110" s="184"/>
      <c r="C110" s="57">
        <v>2031</v>
      </c>
      <c r="D110" s="63"/>
      <c r="E110" s="63"/>
      <c r="F110" s="63" t="str">
        <f t="shared" si="27"/>
        <v/>
      </c>
      <c r="G110" s="63"/>
      <c r="H110" s="63"/>
      <c r="I110" s="57" t="str">
        <f t="shared" si="25"/>
        <v/>
      </c>
      <c r="J110" s="57"/>
      <c r="K110" s="57"/>
      <c r="L110" s="57" t="str">
        <f t="shared" si="26"/>
        <v/>
      </c>
      <c r="M110" s="58"/>
    </row>
    <row r="111" spans="1:13" x14ac:dyDescent="0.25">
      <c r="B111" s="184"/>
      <c r="C111" s="57">
        <v>2032</v>
      </c>
      <c r="D111" s="63"/>
      <c r="E111" s="63"/>
      <c r="F111" s="63" t="str">
        <f t="shared" si="27"/>
        <v/>
      </c>
      <c r="G111" s="63"/>
      <c r="H111" s="63"/>
      <c r="I111" s="57" t="str">
        <f t="shared" si="25"/>
        <v/>
      </c>
      <c r="J111" s="57"/>
      <c r="K111" s="57"/>
      <c r="L111" s="57" t="str">
        <f t="shared" si="26"/>
        <v/>
      </c>
      <c r="M111" s="58"/>
    </row>
    <row r="112" spans="1:13" x14ac:dyDescent="0.25">
      <c r="B112" s="184"/>
      <c r="C112" s="57">
        <v>2033</v>
      </c>
      <c r="D112" s="63"/>
      <c r="E112" s="63"/>
      <c r="F112" s="63" t="str">
        <f t="shared" si="27"/>
        <v/>
      </c>
      <c r="G112" s="63"/>
      <c r="H112" s="63"/>
      <c r="I112" s="57" t="str">
        <f t="shared" si="25"/>
        <v/>
      </c>
      <c r="J112" s="57"/>
      <c r="K112" s="57"/>
      <c r="L112" s="72" t="str">
        <f t="shared" si="26"/>
        <v/>
      </c>
      <c r="M112" s="58"/>
    </row>
    <row r="113" spans="1:13" x14ac:dyDescent="0.25">
      <c r="B113" s="184"/>
      <c r="C113" s="57">
        <v>2034</v>
      </c>
      <c r="D113" s="63"/>
      <c r="E113" s="63"/>
      <c r="F113" s="63" t="str">
        <f t="shared" si="27"/>
        <v/>
      </c>
      <c r="G113" s="63"/>
      <c r="H113" s="63"/>
      <c r="I113" s="57" t="str">
        <f t="shared" si="25"/>
        <v/>
      </c>
      <c r="J113" s="57"/>
      <c r="K113" s="57"/>
      <c r="L113" s="57" t="str">
        <f t="shared" si="26"/>
        <v/>
      </c>
      <c r="M113" s="58"/>
    </row>
    <row r="114" spans="1:13" ht="13.8" thickBot="1" x14ac:dyDescent="0.3">
      <c r="B114" s="185"/>
      <c r="C114" s="61">
        <v>2035</v>
      </c>
      <c r="D114" s="64"/>
      <c r="E114" s="64"/>
      <c r="F114" s="63" t="str">
        <f t="shared" si="27"/>
        <v/>
      </c>
      <c r="G114" s="64"/>
      <c r="H114" s="64"/>
      <c r="I114" s="61" t="str">
        <f t="shared" si="25"/>
        <v/>
      </c>
      <c r="J114" s="61"/>
      <c r="K114" s="61"/>
      <c r="L114" s="61" t="str">
        <f t="shared" si="26"/>
        <v/>
      </c>
      <c r="M114" s="59"/>
    </row>
    <row r="115" spans="1:13" ht="13.8" thickTop="1" x14ac:dyDescent="0.25">
      <c r="A115" s="216" t="s">
        <v>61</v>
      </c>
      <c r="B115" s="215" t="s">
        <v>81</v>
      </c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6"/>
    </row>
    <row r="116" spans="1:13" ht="13.8" thickBot="1" x14ac:dyDescent="0.3">
      <c r="A116" s="217"/>
      <c r="B116" s="197"/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9"/>
    </row>
    <row r="117" spans="1:13" ht="28.2" customHeight="1" thickTop="1" thickBot="1" x14ac:dyDescent="0.3">
      <c r="B117" s="77" t="s">
        <v>84</v>
      </c>
      <c r="C117" s="76" t="s">
        <v>55</v>
      </c>
      <c r="D117" s="182" t="s">
        <v>16</v>
      </c>
      <c r="E117" s="182"/>
      <c r="F117" s="76" t="s">
        <v>15</v>
      </c>
      <c r="G117" s="182" t="s">
        <v>17</v>
      </c>
      <c r="H117" s="182"/>
      <c r="I117" s="76" t="s">
        <v>0</v>
      </c>
      <c r="J117" s="76" t="s">
        <v>18</v>
      </c>
      <c r="K117" s="76" t="s">
        <v>22</v>
      </c>
      <c r="L117" s="76" t="s">
        <v>19</v>
      </c>
      <c r="M117" s="76" t="s">
        <v>20</v>
      </c>
    </row>
    <row r="118" spans="1:13" ht="13.8" thickTop="1" x14ac:dyDescent="0.25">
      <c r="B118" s="186"/>
      <c r="C118" s="60">
        <v>2023</v>
      </c>
      <c r="D118" s="62"/>
      <c r="E118" s="62"/>
      <c r="F118" s="62" t="s">
        <v>95</v>
      </c>
      <c r="G118" s="62"/>
      <c r="H118" s="62"/>
      <c r="I118" s="60" t="str">
        <f t="shared" ref="I118:I130" si="28">IF(H118="","",IF(G118&lt;F118,"Dentro do Prazo","Fora do Prazo"))</f>
        <v/>
      </c>
      <c r="J118" s="60"/>
      <c r="K118" s="60"/>
      <c r="L118" s="60" t="str">
        <f t="shared" ref="L118:L130" si="29">IF(J118="","",30-(J118+K118))</f>
        <v/>
      </c>
      <c r="M118" s="57"/>
    </row>
    <row r="119" spans="1:13" x14ac:dyDescent="0.25">
      <c r="B119" s="187"/>
      <c r="C119" s="57">
        <v>2024</v>
      </c>
      <c r="D119" s="63"/>
      <c r="E119" s="63"/>
      <c r="F119" s="63" t="s">
        <v>95</v>
      </c>
      <c r="G119" s="63"/>
      <c r="H119" s="63"/>
      <c r="I119" s="57" t="str">
        <f t="shared" si="28"/>
        <v/>
      </c>
      <c r="J119" s="57"/>
      <c r="K119" s="57"/>
      <c r="L119" s="57" t="str">
        <f t="shared" si="29"/>
        <v/>
      </c>
      <c r="M119" s="57"/>
    </row>
    <row r="120" spans="1:13" x14ac:dyDescent="0.25">
      <c r="B120" s="187"/>
      <c r="C120" s="57">
        <v>2025</v>
      </c>
      <c r="D120" s="63"/>
      <c r="E120" s="63"/>
      <c r="F120" s="63" t="s">
        <v>95</v>
      </c>
      <c r="G120" s="63"/>
      <c r="H120" s="63"/>
      <c r="I120" s="57" t="str">
        <f t="shared" si="28"/>
        <v/>
      </c>
      <c r="J120" s="57"/>
      <c r="K120" s="57"/>
      <c r="L120" s="57" t="str">
        <f t="shared" si="29"/>
        <v/>
      </c>
      <c r="M120" s="57"/>
    </row>
    <row r="121" spans="1:13" x14ac:dyDescent="0.25">
      <c r="B121" s="187"/>
      <c r="C121" s="57">
        <v>2026</v>
      </c>
      <c r="D121" s="63"/>
      <c r="E121" s="63"/>
      <c r="F121" s="63" t="s">
        <v>95</v>
      </c>
      <c r="G121" s="63"/>
      <c r="H121" s="63"/>
      <c r="I121" s="57" t="str">
        <f t="shared" si="28"/>
        <v/>
      </c>
      <c r="J121" s="57"/>
      <c r="K121" s="57"/>
      <c r="L121" s="57" t="str">
        <f t="shared" si="29"/>
        <v/>
      </c>
      <c r="M121" s="57"/>
    </row>
    <row r="122" spans="1:13" x14ac:dyDescent="0.25">
      <c r="B122" s="187"/>
      <c r="C122" s="57">
        <v>2027</v>
      </c>
      <c r="D122" s="63"/>
      <c r="E122" s="63"/>
      <c r="F122" s="63" t="s">
        <v>95</v>
      </c>
      <c r="G122" s="63"/>
      <c r="H122" s="63"/>
      <c r="I122" s="57" t="str">
        <f t="shared" si="28"/>
        <v/>
      </c>
      <c r="J122" s="57"/>
      <c r="K122" s="57"/>
      <c r="L122" s="57" t="str">
        <f t="shared" si="29"/>
        <v/>
      </c>
      <c r="M122" s="58"/>
    </row>
    <row r="123" spans="1:13" x14ac:dyDescent="0.25">
      <c r="B123" s="187"/>
      <c r="C123" s="57">
        <v>2028</v>
      </c>
      <c r="D123" s="63"/>
      <c r="E123" s="63"/>
      <c r="F123" s="63" t="s">
        <v>95</v>
      </c>
      <c r="G123" s="63"/>
      <c r="H123" s="63"/>
      <c r="I123" s="57" t="str">
        <f t="shared" si="28"/>
        <v/>
      </c>
      <c r="J123" s="57"/>
      <c r="K123" s="57"/>
      <c r="L123" s="57" t="str">
        <f t="shared" si="29"/>
        <v/>
      </c>
      <c r="M123" s="58"/>
    </row>
    <row r="124" spans="1:13" x14ac:dyDescent="0.25">
      <c r="B124" s="187"/>
      <c r="C124" s="57">
        <v>2029</v>
      </c>
      <c r="D124" s="63"/>
      <c r="E124" s="63"/>
      <c r="F124" s="63" t="s">
        <v>95</v>
      </c>
      <c r="G124" s="63"/>
      <c r="H124" s="63"/>
      <c r="I124" s="57" t="str">
        <f t="shared" si="28"/>
        <v/>
      </c>
      <c r="J124" s="57"/>
      <c r="K124" s="57"/>
      <c r="L124" s="57" t="str">
        <f t="shared" si="29"/>
        <v/>
      </c>
      <c r="M124" s="58"/>
    </row>
    <row r="125" spans="1:13" x14ac:dyDescent="0.25">
      <c r="B125" s="187"/>
      <c r="C125" s="57">
        <v>2030</v>
      </c>
      <c r="D125" s="63"/>
      <c r="E125" s="63"/>
      <c r="F125" s="63" t="s">
        <v>95</v>
      </c>
      <c r="G125" s="63"/>
      <c r="H125" s="63"/>
      <c r="I125" s="57" t="str">
        <f t="shared" si="28"/>
        <v/>
      </c>
      <c r="J125" s="57"/>
      <c r="K125" s="57"/>
      <c r="L125" s="57" t="str">
        <f t="shared" si="29"/>
        <v/>
      </c>
      <c r="M125" s="58"/>
    </row>
    <row r="126" spans="1:13" x14ac:dyDescent="0.25">
      <c r="B126" s="187"/>
      <c r="C126" s="57">
        <v>2031</v>
      </c>
      <c r="D126" s="63"/>
      <c r="E126" s="63"/>
      <c r="F126" s="63" t="s">
        <v>95</v>
      </c>
      <c r="G126" s="63"/>
      <c r="H126" s="63"/>
      <c r="I126" s="57" t="str">
        <f t="shared" si="28"/>
        <v/>
      </c>
      <c r="J126" s="57"/>
      <c r="K126" s="57"/>
      <c r="L126" s="57" t="str">
        <f t="shared" si="29"/>
        <v/>
      </c>
      <c r="M126" s="58"/>
    </row>
    <row r="127" spans="1:13" x14ac:dyDescent="0.25">
      <c r="B127" s="187"/>
      <c r="C127" s="57">
        <v>2032</v>
      </c>
      <c r="D127" s="63"/>
      <c r="E127" s="63"/>
      <c r="F127" s="63" t="s">
        <v>95</v>
      </c>
      <c r="G127" s="63"/>
      <c r="H127" s="63"/>
      <c r="I127" s="57" t="str">
        <f t="shared" si="28"/>
        <v/>
      </c>
      <c r="J127" s="57"/>
      <c r="K127" s="57"/>
      <c r="L127" s="57" t="str">
        <f t="shared" si="29"/>
        <v/>
      </c>
      <c r="M127" s="58"/>
    </row>
    <row r="128" spans="1:13" x14ac:dyDescent="0.25">
      <c r="B128" s="187"/>
      <c r="C128" s="57">
        <v>2033</v>
      </c>
      <c r="D128" s="63"/>
      <c r="E128" s="63"/>
      <c r="F128" s="63"/>
      <c r="G128" s="63"/>
      <c r="H128" s="63"/>
      <c r="I128" s="57" t="str">
        <f t="shared" si="28"/>
        <v/>
      </c>
      <c r="J128" s="57"/>
      <c r="K128" s="57"/>
      <c r="L128" s="72" t="str">
        <f t="shared" si="29"/>
        <v/>
      </c>
      <c r="M128" s="58"/>
    </row>
    <row r="129" spans="1:13" x14ac:dyDescent="0.25">
      <c r="B129" s="187"/>
      <c r="C129" s="57">
        <v>2034</v>
      </c>
      <c r="D129" s="63"/>
      <c r="E129" s="63"/>
      <c r="F129" s="63"/>
      <c r="G129" s="63"/>
      <c r="H129" s="63"/>
      <c r="I129" s="57" t="str">
        <f t="shared" si="28"/>
        <v/>
      </c>
      <c r="J129" s="57"/>
      <c r="K129" s="57"/>
      <c r="L129" s="57" t="str">
        <f t="shared" si="29"/>
        <v/>
      </c>
      <c r="M129" s="58"/>
    </row>
    <row r="130" spans="1:13" ht="13.8" thickBot="1" x14ac:dyDescent="0.3">
      <c r="B130" s="188"/>
      <c r="C130" s="61">
        <v>2035</v>
      </c>
      <c r="D130" s="64"/>
      <c r="E130" s="64"/>
      <c r="F130" s="64"/>
      <c r="G130" s="64"/>
      <c r="H130" s="64"/>
      <c r="I130" s="57" t="str">
        <f t="shared" si="28"/>
        <v/>
      </c>
      <c r="J130" s="61"/>
      <c r="K130" s="61"/>
      <c r="L130" s="61" t="str">
        <f t="shared" si="29"/>
        <v/>
      </c>
      <c r="M130" s="59"/>
    </row>
    <row r="131" spans="1:13" ht="13.8" thickTop="1" x14ac:dyDescent="0.25">
      <c r="A131" s="216" t="s">
        <v>61</v>
      </c>
      <c r="B131" s="189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1"/>
    </row>
    <row r="132" spans="1:13" ht="13.8" thickBot="1" x14ac:dyDescent="0.3">
      <c r="A132" s="217"/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4"/>
    </row>
    <row r="133" spans="1:13" ht="28.2" customHeight="1" thickTop="1" thickBot="1" x14ac:dyDescent="0.3">
      <c r="B133" s="77" t="s">
        <v>85</v>
      </c>
      <c r="C133" s="76" t="s">
        <v>55</v>
      </c>
      <c r="D133" s="182" t="s">
        <v>16</v>
      </c>
      <c r="E133" s="182"/>
      <c r="F133" s="76" t="s">
        <v>15</v>
      </c>
      <c r="G133" s="182" t="s">
        <v>17</v>
      </c>
      <c r="H133" s="182"/>
      <c r="I133" s="76" t="s">
        <v>0</v>
      </c>
      <c r="J133" s="76" t="s">
        <v>18</v>
      </c>
      <c r="K133" s="76" t="s">
        <v>22</v>
      </c>
      <c r="L133" s="76" t="s">
        <v>19</v>
      </c>
      <c r="M133" s="76" t="s">
        <v>20</v>
      </c>
    </row>
    <row r="134" spans="1:13" ht="13.8" thickTop="1" x14ac:dyDescent="0.25">
      <c r="B134" s="186"/>
      <c r="C134" s="60">
        <v>2023</v>
      </c>
      <c r="D134" s="62"/>
      <c r="E134" s="62"/>
      <c r="F134" s="62" t="str">
        <f>IF(E134="","",E134+336)</f>
        <v/>
      </c>
      <c r="G134" s="62"/>
      <c r="H134" s="62"/>
      <c r="I134" s="60" t="str">
        <f t="shared" ref="I134:I146" si="30">IF(H134="","",IF(G134&lt;F134,"Dentro do Prazo","Fora do Prazo"))</f>
        <v/>
      </c>
      <c r="J134" s="60"/>
      <c r="K134" s="60"/>
      <c r="L134" s="60" t="str">
        <f t="shared" ref="L134:L146" si="31">IF(J134="","",30-(J134+K134))</f>
        <v/>
      </c>
      <c r="M134" s="57"/>
    </row>
    <row r="135" spans="1:13" x14ac:dyDescent="0.25">
      <c r="B135" s="187"/>
      <c r="C135" s="57">
        <v>2024</v>
      </c>
      <c r="D135" s="63"/>
      <c r="E135" s="63"/>
      <c r="F135" s="63" t="str">
        <f t="shared" ref="F135:F146" si="32">IF(E135="","",E135+336)</f>
        <v/>
      </c>
      <c r="G135" s="63"/>
      <c r="H135" s="63"/>
      <c r="I135" s="57" t="str">
        <f t="shared" si="30"/>
        <v/>
      </c>
      <c r="J135" s="57"/>
      <c r="K135" s="57"/>
      <c r="L135" s="57" t="str">
        <f t="shared" si="31"/>
        <v/>
      </c>
      <c r="M135" s="57"/>
    </row>
    <row r="136" spans="1:13" x14ac:dyDescent="0.25">
      <c r="B136" s="187"/>
      <c r="C136" s="57">
        <v>2025</v>
      </c>
      <c r="D136" s="63"/>
      <c r="E136" s="63"/>
      <c r="F136" s="63" t="str">
        <f t="shared" si="32"/>
        <v/>
      </c>
      <c r="G136" s="63"/>
      <c r="H136" s="63"/>
      <c r="I136" s="57" t="str">
        <f t="shared" si="30"/>
        <v/>
      </c>
      <c r="J136" s="57"/>
      <c r="K136" s="57"/>
      <c r="L136" s="57" t="str">
        <f t="shared" si="31"/>
        <v/>
      </c>
      <c r="M136" s="57"/>
    </row>
    <row r="137" spans="1:13" x14ac:dyDescent="0.25">
      <c r="B137" s="187"/>
      <c r="C137" s="57">
        <v>2026</v>
      </c>
      <c r="D137" s="63"/>
      <c r="E137" s="63"/>
      <c r="F137" s="63" t="str">
        <f t="shared" si="32"/>
        <v/>
      </c>
      <c r="G137" s="63"/>
      <c r="H137" s="63"/>
      <c r="I137" s="57" t="str">
        <f t="shared" si="30"/>
        <v/>
      </c>
      <c r="J137" s="57"/>
      <c r="K137" s="57"/>
      <c r="L137" s="57" t="str">
        <f t="shared" si="31"/>
        <v/>
      </c>
      <c r="M137" s="57"/>
    </row>
    <row r="138" spans="1:13" x14ac:dyDescent="0.25">
      <c r="B138" s="187"/>
      <c r="C138" s="57">
        <v>2027</v>
      </c>
      <c r="D138" s="63"/>
      <c r="E138" s="63"/>
      <c r="F138" s="63" t="str">
        <f t="shared" si="32"/>
        <v/>
      </c>
      <c r="G138" s="63"/>
      <c r="H138" s="63"/>
      <c r="I138" s="57" t="str">
        <f t="shared" si="30"/>
        <v/>
      </c>
      <c r="J138" s="57"/>
      <c r="K138" s="57"/>
      <c r="L138" s="57" t="str">
        <f t="shared" si="31"/>
        <v/>
      </c>
      <c r="M138" s="57"/>
    </row>
    <row r="139" spans="1:13" x14ac:dyDescent="0.25">
      <c r="B139" s="187"/>
      <c r="C139" s="57">
        <v>2028</v>
      </c>
      <c r="D139" s="63"/>
      <c r="E139" s="63"/>
      <c r="F139" s="63" t="str">
        <f t="shared" si="32"/>
        <v/>
      </c>
      <c r="G139" s="63"/>
      <c r="H139" s="63"/>
      <c r="I139" s="57" t="str">
        <f t="shared" si="30"/>
        <v/>
      </c>
      <c r="J139" s="57"/>
      <c r="K139" s="57"/>
      <c r="L139" s="57" t="str">
        <f t="shared" si="31"/>
        <v/>
      </c>
      <c r="M139" s="57"/>
    </row>
    <row r="140" spans="1:13" x14ac:dyDescent="0.25">
      <c r="B140" s="187"/>
      <c r="C140" s="57">
        <v>2029</v>
      </c>
      <c r="D140" s="63"/>
      <c r="E140" s="63"/>
      <c r="F140" s="63" t="str">
        <f t="shared" si="32"/>
        <v/>
      </c>
      <c r="G140" s="63"/>
      <c r="H140" s="63"/>
      <c r="I140" s="57" t="str">
        <f t="shared" si="30"/>
        <v/>
      </c>
      <c r="J140" s="57"/>
      <c r="K140" s="57"/>
      <c r="L140" s="57" t="str">
        <f t="shared" si="31"/>
        <v/>
      </c>
      <c r="M140" s="58"/>
    </row>
    <row r="141" spans="1:13" x14ac:dyDescent="0.25">
      <c r="B141" s="187"/>
      <c r="C141" s="57">
        <v>2030</v>
      </c>
      <c r="D141" s="63"/>
      <c r="E141" s="63"/>
      <c r="F141" s="63" t="str">
        <f t="shared" si="32"/>
        <v/>
      </c>
      <c r="G141" s="63"/>
      <c r="H141" s="63"/>
      <c r="I141" s="57" t="str">
        <f t="shared" si="30"/>
        <v/>
      </c>
      <c r="J141" s="57"/>
      <c r="K141" s="57"/>
      <c r="L141" s="57" t="str">
        <f t="shared" si="31"/>
        <v/>
      </c>
      <c r="M141" s="58"/>
    </row>
    <row r="142" spans="1:13" x14ac:dyDescent="0.25">
      <c r="B142" s="187"/>
      <c r="C142" s="57">
        <v>2031</v>
      </c>
      <c r="D142" s="63"/>
      <c r="E142" s="63"/>
      <c r="F142" s="63" t="str">
        <f t="shared" si="32"/>
        <v/>
      </c>
      <c r="G142" s="63"/>
      <c r="H142" s="63"/>
      <c r="I142" s="57" t="str">
        <f t="shared" si="30"/>
        <v/>
      </c>
      <c r="J142" s="57"/>
      <c r="K142" s="57"/>
      <c r="L142" s="57" t="str">
        <f t="shared" si="31"/>
        <v/>
      </c>
      <c r="M142" s="58"/>
    </row>
    <row r="143" spans="1:13" x14ac:dyDescent="0.25">
      <c r="B143" s="187"/>
      <c r="C143" s="57">
        <v>2032</v>
      </c>
      <c r="D143" s="63"/>
      <c r="E143" s="63"/>
      <c r="F143" s="63" t="str">
        <f t="shared" si="32"/>
        <v/>
      </c>
      <c r="G143" s="63"/>
      <c r="H143" s="63"/>
      <c r="I143" s="57" t="str">
        <f t="shared" si="30"/>
        <v/>
      </c>
      <c r="J143" s="57"/>
      <c r="K143" s="57"/>
      <c r="L143" s="57" t="str">
        <f t="shared" si="31"/>
        <v/>
      </c>
      <c r="M143" s="58"/>
    </row>
    <row r="144" spans="1:13" x14ac:dyDescent="0.25">
      <c r="B144" s="187"/>
      <c r="C144" s="57">
        <v>2033</v>
      </c>
      <c r="D144" s="63"/>
      <c r="E144" s="63"/>
      <c r="F144" s="63" t="str">
        <f t="shared" si="32"/>
        <v/>
      </c>
      <c r="G144" s="63"/>
      <c r="H144" s="63"/>
      <c r="I144" s="57" t="str">
        <f t="shared" si="30"/>
        <v/>
      </c>
      <c r="J144" s="57"/>
      <c r="K144" s="57"/>
      <c r="L144" s="57" t="str">
        <f t="shared" si="31"/>
        <v/>
      </c>
      <c r="M144" s="58"/>
    </row>
    <row r="145" spans="1:13" x14ac:dyDescent="0.25">
      <c r="B145" s="187"/>
      <c r="C145" s="57">
        <v>2034</v>
      </c>
      <c r="D145" s="63"/>
      <c r="E145" s="63"/>
      <c r="F145" s="63" t="str">
        <f t="shared" si="32"/>
        <v/>
      </c>
      <c r="G145" s="63"/>
      <c r="H145" s="63"/>
      <c r="I145" s="57" t="str">
        <f t="shared" si="30"/>
        <v/>
      </c>
      <c r="J145" s="57"/>
      <c r="K145" s="57"/>
      <c r="L145" s="57" t="str">
        <f t="shared" si="31"/>
        <v/>
      </c>
      <c r="M145" s="58"/>
    </row>
    <row r="146" spans="1:13" ht="13.8" thickBot="1" x14ac:dyDescent="0.3">
      <c r="B146" s="188"/>
      <c r="C146" s="61">
        <v>2035</v>
      </c>
      <c r="D146" s="64"/>
      <c r="E146" s="64"/>
      <c r="F146" s="64" t="str">
        <f t="shared" si="32"/>
        <v/>
      </c>
      <c r="G146" s="64"/>
      <c r="H146" s="64"/>
      <c r="I146" s="61" t="str">
        <f t="shared" si="30"/>
        <v/>
      </c>
      <c r="J146" s="61"/>
      <c r="K146" s="61"/>
      <c r="L146" s="61" t="str">
        <f t="shared" si="31"/>
        <v/>
      </c>
      <c r="M146" s="59"/>
    </row>
    <row r="147" spans="1:13" ht="13.95" customHeight="1" thickTop="1" x14ac:dyDescent="0.25">
      <c r="A147" s="216" t="s">
        <v>61</v>
      </c>
      <c r="B147" s="189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1"/>
    </row>
    <row r="148" spans="1:13" ht="13.8" thickBot="1" x14ac:dyDescent="0.3">
      <c r="A148" s="217"/>
      <c r="B148" s="192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4"/>
    </row>
    <row r="149" spans="1:13" ht="28.2" customHeight="1" thickTop="1" thickBot="1" x14ac:dyDescent="0.3">
      <c r="B149" s="77" t="s">
        <v>91</v>
      </c>
      <c r="C149" s="76" t="s">
        <v>55</v>
      </c>
      <c r="D149" s="182" t="s">
        <v>16</v>
      </c>
      <c r="E149" s="182"/>
      <c r="F149" s="76" t="s">
        <v>15</v>
      </c>
      <c r="G149" s="182" t="s">
        <v>17</v>
      </c>
      <c r="H149" s="182"/>
      <c r="I149" s="76" t="s">
        <v>0</v>
      </c>
      <c r="J149" s="76" t="s">
        <v>18</v>
      </c>
      <c r="K149" s="76" t="s">
        <v>22</v>
      </c>
      <c r="L149" s="76" t="s">
        <v>19</v>
      </c>
      <c r="M149" s="76" t="s">
        <v>20</v>
      </c>
    </row>
    <row r="150" spans="1:13" ht="13.8" thickTop="1" x14ac:dyDescent="0.25">
      <c r="B150" s="206"/>
      <c r="C150" s="60">
        <v>2023</v>
      </c>
      <c r="D150" s="62"/>
      <c r="E150" s="62"/>
      <c r="F150" s="62" t="str">
        <f>IF(E150="","",E150+336)</f>
        <v/>
      </c>
      <c r="G150" s="62"/>
      <c r="H150" s="62"/>
      <c r="I150" s="60" t="str">
        <f t="shared" ref="I150:I162" si="33">IF(H150="","",IF(G150&lt;F150,"Dentro do Prazo","Fora do Prazo"))</f>
        <v/>
      </c>
      <c r="J150" s="60"/>
      <c r="K150" s="60"/>
      <c r="L150" s="60" t="str">
        <f t="shared" ref="L150:L162" si="34">IF(J150="","",30-(J150+K150))</f>
        <v/>
      </c>
      <c r="M150" s="57"/>
    </row>
    <row r="151" spans="1:13" x14ac:dyDescent="0.25">
      <c r="B151" s="207"/>
      <c r="C151" s="57">
        <v>2024</v>
      </c>
      <c r="D151" s="63"/>
      <c r="E151" s="63"/>
      <c r="F151" s="63" t="str">
        <f t="shared" ref="F151:F153" si="35">IF(E151="","",E151+336)</f>
        <v/>
      </c>
      <c r="G151" s="63"/>
      <c r="H151" s="63"/>
      <c r="I151" s="57" t="str">
        <f t="shared" si="33"/>
        <v/>
      </c>
      <c r="J151" s="57"/>
      <c r="K151" s="57"/>
      <c r="L151" s="57" t="str">
        <f t="shared" si="34"/>
        <v/>
      </c>
      <c r="M151" s="57"/>
    </row>
    <row r="152" spans="1:13" x14ac:dyDescent="0.25">
      <c r="B152" s="207"/>
      <c r="C152" s="57">
        <v>2025</v>
      </c>
      <c r="D152" s="63"/>
      <c r="E152" s="63"/>
      <c r="F152" s="63" t="str">
        <f t="shared" si="35"/>
        <v/>
      </c>
      <c r="G152" s="63"/>
      <c r="H152" s="63"/>
      <c r="I152" s="57" t="str">
        <f t="shared" si="33"/>
        <v/>
      </c>
      <c r="J152" s="57"/>
      <c r="K152" s="57"/>
      <c r="L152" s="57" t="str">
        <f t="shared" si="34"/>
        <v/>
      </c>
      <c r="M152" s="57"/>
    </row>
    <row r="153" spans="1:13" x14ac:dyDescent="0.25">
      <c r="B153" s="207"/>
      <c r="C153" s="57">
        <v>2026</v>
      </c>
      <c r="D153" s="63"/>
      <c r="E153" s="63"/>
      <c r="F153" s="63" t="str">
        <f t="shared" si="35"/>
        <v/>
      </c>
      <c r="G153" s="63"/>
      <c r="H153" s="63"/>
      <c r="I153" s="57" t="str">
        <f t="shared" si="33"/>
        <v/>
      </c>
      <c r="J153" s="57"/>
      <c r="K153" s="57"/>
      <c r="L153" s="57" t="str">
        <f t="shared" si="34"/>
        <v/>
      </c>
      <c r="M153" s="57"/>
    </row>
    <row r="154" spans="1:13" x14ac:dyDescent="0.25">
      <c r="B154" s="207"/>
      <c r="C154" s="57">
        <v>2027</v>
      </c>
      <c r="D154" s="63"/>
      <c r="E154" s="63"/>
      <c r="F154" s="63"/>
      <c r="G154" s="63"/>
      <c r="H154" s="63"/>
      <c r="I154" s="57" t="str">
        <f t="shared" si="33"/>
        <v/>
      </c>
      <c r="J154" s="57"/>
      <c r="K154" s="57"/>
      <c r="L154" s="57" t="str">
        <f t="shared" si="34"/>
        <v/>
      </c>
      <c r="M154" s="58"/>
    </row>
    <row r="155" spans="1:13" x14ac:dyDescent="0.25">
      <c r="B155" s="207"/>
      <c r="C155" s="57">
        <v>2028</v>
      </c>
      <c r="D155" s="63"/>
      <c r="E155" s="63"/>
      <c r="F155" s="63"/>
      <c r="G155" s="63"/>
      <c r="H155" s="63"/>
      <c r="I155" s="57" t="str">
        <f t="shared" si="33"/>
        <v/>
      </c>
      <c r="J155" s="57"/>
      <c r="K155" s="57"/>
      <c r="L155" s="57" t="str">
        <f t="shared" si="34"/>
        <v/>
      </c>
      <c r="M155" s="58"/>
    </row>
    <row r="156" spans="1:13" x14ac:dyDescent="0.25">
      <c r="B156" s="207"/>
      <c r="C156" s="57">
        <v>2029</v>
      </c>
      <c r="D156" s="63"/>
      <c r="E156" s="63"/>
      <c r="F156" s="63"/>
      <c r="G156" s="63"/>
      <c r="H156" s="63"/>
      <c r="I156" s="57" t="str">
        <f t="shared" si="33"/>
        <v/>
      </c>
      <c r="J156" s="57"/>
      <c r="K156" s="57"/>
      <c r="L156" s="57" t="str">
        <f t="shared" si="34"/>
        <v/>
      </c>
      <c r="M156" s="58"/>
    </row>
    <row r="157" spans="1:13" x14ac:dyDescent="0.25">
      <c r="B157" s="207"/>
      <c r="C157" s="57">
        <v>2030</v>
      </c>
      <c r="D157" s="63"/>
      <c r="E157" s="63"/>
      <c r="F157" s="63"/>
      <c r="G157" s="63"/>
      <c r="H157" s="63"/>
      <c r="I157" s="57" t="str">
        <f t="shared" si="33"/>
        <v/>
      </c>
      <c r="J157" s="57"/>
      <c r="K157" s="57"/>
      <c r="L157" s="57" t="str">
        <f t="shared" si="34"/>
        <v/>
      </c>
      <c r="M157" s="58"/>
    </row>
    <row r="158" spans="1:13" x14ac:dyDescent="0.25">
      <c r="B158" s="207"/>
      <c r="C158" s="57">
        <v>2031</v>
      </c>
      <c r="D158" s="63"/>
      <c r="E158" s="63"/>
      <c r="F158" s="63" t="str">
        <f t="shared" ref="F158:F159" si="36">IF(E158="","",E158+336)</f>
        <v/>
      </c>
      <c r="G158" s="63"/>
      <c r="H158" s="63"/>
      <c r="I158" s="57" t="str">
        <f t="shared" si="33"/>
        <v/>
      </c>
      <c r="J158" s="57"/>
      <c r="K158" s="57"/>
      <c r="L158" s="57" t="str">
        <f t="shared" si="34"/>
        <v/>
      </c>
      <c r="M158" s="58"/>
    </row>
    <row r="159" spans="1:13" x14ac:dyDescent="0.25">
      <c r="B159" s="207"/>
      <c r="C159" s="57">
        <v>2032</v>
      </c>
      <c r="D159" s="63"/>
      <c r="E159" s="63"/>
      <c r="F159" s="63" t="str">
        <f t="shared" si="36"/>
        <v/>
      </c>
      <c r="G159" s="63"/>
      <c r="H159" s="63"/>
      <c r="I159" s="57" t="str">
        <f t="shared" si="33"/>
        <v/>
      </c>
      <c r="J159" s="57"/>
      <c r="K159" s="57"/>
      <c r="L159" s="57" t="str">
        <f t="shared" si="34"/>
        <v/>
      </c>
      <c r="M159" s="58"/>
    </row>
    <row r="160" spans="1:13" x14ac:dyDescent="0.25">
      <c r="B160" s="207"/>
      <c r="C160" s="57">
        <v>2033</v>
      </c>
      <c r="D160" s="63"/>
      <c r="E160" s="63"/>
      <c r="F160" s="63"/>
      <c r="G160" s="63"/>
      <c r="H160" s="63"/>
      <c r="I160" s="57" t="str">
        <f t="shared" si="33"/>
        <v/>
      </c>
      <c r="J160" s="57"/>
      <c r="K160" s="57"/>
      <c r="L160" s="57" t="str">
        <f t="shared" si="34"/>
        <v/>
      </c>
      <c r="M160" s="58"/>
    </row>
    <row r="161" spans="1:13" x14ac:dyDescent="0.25">
      <c r="B161" s="207"/>
      <c r="C161" s="57">
        <v>2034</v>
      </c>
      <c r="D161" s="63"/>
      <c r="E161" s="63"/>
      <c r="F161" s="63" t="str">
        <f t="shared" ref="F161:F162" si="37">IF(E161="","",E161+336)</f>
        <v/>
      </c>
      <c r="G161" s="63"/>
      <c r="H161" s="63"/>
      <c r="I161" s="57" t="str">
        <f t="shared" si="33"/>
        <v/>
      </c>
      <c r="J161" s="57"/>
      <c r="K161" s="57"/>
      <c r="L161" s="57" t="str">
        <f t="shared" si="34"/>
        <v/>
      </c>
      <c r="M161" s="58"/>
    </row>
    <row r="162" spans="1:13" ht="13.8" thickBot="1" x14ac:dyDescent="0.3">
      <c r="B162" s="208"/>
      <c r="C162" s="61">
        <v>2035</v>
      </c>
      <c r="D162" s="64"/>
      <c r="E162" s="64"/>
      <c r="F162" s="64" t="str">
        <f t="shared" si="37"/>
        <v/>
      </c>
      <c r="G162" s="64"/>
      <c r="H162" s="64"/>
      <c r="I162" s="61" t="str">
        <f t="shared" si="33"/>
        <v/>
      </c>
      <c r="J162" s="61"/>
      <c r="K162" s="61"/>
      <c r="L162" s="61" t="str">
        <f t="shared" si="34"/>
        <v/>
      </c>
      <c r="M162" s="59"/>
    </row>
    <row r="163" spans="1:13" ht="13.8" thickTop="1" x14ac:dyDescent="0.25">
      <c r="A163" s="216" t="s">
        <v>61</v>
      </c>
      <c r="B163" s="200"/>
      <c r="C163" s="201"/>
      <c r="D163" s="201"/>
      <c r="E163" s="201"/>
      <c r="F163" s="201"/>
      <c r="G163" s="201"/>
      <c r="H163" s="201"/>
      <c r="I163" s="201"/>
      <c r="J163" s="201"/>
      <c r="K163" s="201"/>
      <c r="L163" s="201"/>
      <c r="M163" s="202"/>
    </row>
    <row r="164" spans="1:13" ht="13.8" thickBot="1" x14ac:dyDescent="0.3">
      <c r="A164" s="217"/>
      <c r="B164" s="203"/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5"/>
    </row>
    <row r="165" spans="1:13" ht="28.2" customHeight="1" thickTop="1" thickBot="1" x14ac:dyDescent="0.3">
      <c r="B165" s="77" t="s">
        <v>86</v>
      </c>
      <c r="C165" s="76" t="s">
        <v>55</v>
      </c>
      <c r="D165" s="182" t="s">
        <v>16</v>
      </c>
      <c r="E165" s="182"/>
      <c r="F165" s="76" t="s">
        <v>15</v>
      </c>
      <c r="G165" s="182" t="s">
        <v>17</v>
      </c>
      <c r="H165" s="182"/>
      <c r="I165" s="76" t="s">
        <v>0</v>
      </c>
      <c r="J165" s="76" t="s">
        <v>18</v>
      </c>
      <c r="K165" s="76" t="s">
        <v>22</v>
      </c>
      <c r="L165" s="76" t="s">
        <v>19</v>
      </c>
      <c r="M165" s="76" t="s">
        <v>20</v>
      </c>
    </row>
    <row r="166" spans="1:13" ht="13.8" thickTop="1" x14ac:dyDescent="0.25">
      <c r="B166" s="183"/>
      <c r="C166" s="60">
        <v>2023</v>
      </c>
      <c r="D166" s="62"/>
      <c r="E166" s="62"/>
      <c r="F166" s="62" t="str">
        <f>IF(E166="","",E166+336)</f>
        <v/>
      </c>
      <c r="G166" s="62"/>
      <c r="H166" s="62"/>
      <c r="I166" s="60" t="str">
        <f t="shared" ref="I166:I178" si="38">IF(H166="","",IF(G166&lt;F166,"Dentro do Prazo","Fora do Prazo"))</f>
        <v/>
      </c>
      <c r="J166" s="60"/>
      <c r="K166" s="60"/>
      <c r="L166" s="60" t="str">
        <f t="shared" ref="L166:L178" si="39">IF(J166="","",30-(J166+K166))</f>
        <v/>
      </c>
      <c r="M166" s="57"/>
    </row>
    <row r="167" spans="1:13" x14ac:dyDescent="0.25">
      <c r="B167" s="184"/>
      <c r="C167" s="57">
        <v>2024</v>
      </c>
      <c r="D167" s="63"/>
      <c r="E167" s="63"/>
      <c r="F167" s="63" t="str">
        <f t="shared" ref="F167:F178" si="40">IF(E167="","",E167+336)</f>
        <v/>
      </c>
      <c r="G167" s="63"/>
      <c r="H167" s="63"/>
      <c r="I167" s="57" t="str">
        <f t="shared" si="38"/>
        <v/>
      </c>
      <c r="J167" s="57"/>
      <c r="K167" s="57"/>
      <c r="L167" s="57" t="str">
        <f t="shared" si="39"/>
        <v/>
      </c>
      <c r="M167" s="57"/>
    </row>
    <row r="168" spans="1:13" x14ac:dyDescent="0.25">
      <c r="B168" s="184"/>
      <c r="C168" s="57">
        <v>2025</v>
      </c>
      <c r="D168" s="63"/>
      <c r="E168" s="63"/>
      <c r="F168" s="63" t="str">
        <f t="shared" si="40"/>
        <v/>
      </c>
      <c r="G168" s="63"/>
      <c r="H168" s="63"/>
      <c r="I168" s="57" t="str">
        <f t="shared" si="38"/>
        <v/>
      </c>
      <c r="J168" s="57"/>
      <c r="K168" s="57"/>
      <c r="L168" s="57" t="str">
        <f t="shared" si="39"/>
        <v/>
      </c>
      <c r="M168" s="57"/>
    </row>
    <row r="169" spans="1:13" x14ac:dyDescent="0.25">
      <c r="B169" s="184"/>
      <c r="C169" s="57">
        <v>2026</v>
      </c>
      <c r="D169" s="63"/>
      <c r="E169" s="63"/>
      <c r="F169" s="63" t="str">
        <f t="shared" si="40"/>
        <v/>
      </c>
      <c r="G169" s="63"/>
      <c r="H169" s="63"/>
      <c r="I169" s="57" t="str">
        <f t="shared" si="38"/>
        <v/>
      </c>
      <c r="J169" s="57"/>
      <c r="K169" s="57"/>
      <c r="L169" s="57" t="str">
        <f t="shared" si="39"/>
        <v/>
      </c>
      <c r="M169" s="57"/>
    </row>
    <row r="170" spans="1:13" x14ac:dyDescent="0.25">
      <c r="B170" s="184"/>
      <c r="C170" s="57">
        <v>2027</v>
      </c>
      <c r="D170" s="63"/>
      <c r="E170" s="63"/>
      <c r="F170" s="63" t="str">
        <f t="shared" si="40"/>
        <v/>
      </c>
      <c r="G170" s="63"/>
      <c r="H170" s="63"/>
      <c r="I170" s="57" t="str">
        <f t="shared" si="38"/>
        <v/>
      </c>
      <c r="J170" s="57"/>
      <c r="K170" s="57"/>
      <c r="L170" s="57" t="str">
        <f t="shared" si="39"/>
        <v/>
      </c>
      <c r="M170" s="58"/>
    </row>
    <row r="171" spans="1:13" x14ac:dyDescent="0.25">
      <c r="B171" s="184"/>
      <c r="C171" s="57">
        <v>2028</v>
      </c>
      <c r="D171" s="63"/>
      <c r="E171" s="63"/>
      <c r="F171" s="63" t="str">
        <f t="shared" si="40"/>
        <v/>
      </c>
      <c r="G171" s="63"/>
      <c r="H171" s="63"/>
      <c r="I171" s="57" t="str">
        <f t="shared" si="38"/>
        <v/>
      </c>
      <c r="J171" s="57"/>
      <c r="K171" s="57"/>
      <c r="L171" s="57" t="str">
        <f t="shared" si="39"/>
        <v/>
      </c>
      <c r="M171" s="57"/>
    </row>
    <row r="172" spans="1:13" x14ac:dyDescent="0.25">
      <c r="B172" s="184"/>
      <c r="C172" s="57">
        <v>2029</v>
      </c>
      <c r="D172" s="63"/>
      <c r="E172" s="63"/>
      <c r="F172" s="63" t="str">
        <f t="shared" si="40"/>
        <v/>
      </c>
      <c r="G172" s="63"/>
      <c r="H172" s="63"/>
      <c r="I172" s="57" t="str">
        <f t="shared" si="38"/>
        <v/>
      </c>
      <c r="J172" s="57"/>
      <c r="K172" s="57"/>
      <c r="L172" s="57" t="str">
        <f t="shared" si="39"/>
        <v/>
      </c>
      <c r="M172" s="58"/>
    </row>
    <row r="173" spans="1:13" x14ac:dyDescent="0.25">
      <c r="B173" s="184"/>
      <c r="C173" s="57">
        <v>2030</v>
      </c>
      <c r="D173" s="63"/>
      <c r="E173" s="63"/>
      <c r="F173" s="63" t="str">
        <f t="shared" si="40"/>
        <v/>
      </c>
      <c r="G173" s="63"/>
      <c r="H173" s="63"/>
      <c r="I173" s="57" t="str">
        <f t="shared" si="38"/>
        <v/>
      </c>
      <c r="J173" s="57"/>
      <c r="K173" s="57"/>
      <c r="L173" s="57" t="str">
        <f t="shared" si="39"/>
        <v/>
      </c>
      <c r="M173" s="58"/>
    </row>
    <row r="174" spans="1:13" x14ac:dyDescent="0.25">
      <c r="B174" s="184"/>
      <c r="C174" s="57">
        <v>2031</v>
      </c>
      <c r="D174" s="63"/>
      <c r="E174" s="63"/>
      <c r="F174" s="63" t="str">
        <f t="shared" si="40"/>
        <v/>
      </c>
      <c r="G174" s="63"/>
      <c r="H174" s="63"/>
      <c r="I174" s="57" t="str">
        <f t="shared" si="38"/>
        <v/>
      </c>
      <c r="J174" s="57"/>
      <c r="K174" s="57"/>
      <c r="L174" s="57" t="str">
        <f t="shared" si="39"/>
        <v/>
      </c>
      <c r="M174" s="58"/>
    </row>
    <row r="175" spans="1:13" x14ac:dyDescent="0.25">
      <c r="B175" s="184"/>
      <c r="C175" s="57">
        <v>2032</v>
      </c>
      <c r="D175" s="63"/>
      <c r="E175" s="63"/>
      <c r="F175" s="63" t="str">
        <f t="shared" si="40"/>
        <v/>
      </c>
      <c r="G175" s="63"/>
      <c r="H175" s="63"/>
      <c r="I175" s="57" t="str">
        <f t="shared" si="38"/>
        <v/>
      </c>
      <c r="J175" s="57"/>
      <c r="K175" s="57"/>
      <c r="L175" s="57" t="str">
        <f t="shared" si="39"/>
        <v/>
      </c>
      <c r="M175" s="58"/>
    </row>
    <row r="176" spans="1:13" x14ac:dyDescent="0.25">
      <c r="B176" s="184"/>
      <c r="C176" s="57">
        <v>2033</v>
      </c>
      <c r="D176" s="63"/>
      <c r="E176" s="63"/>
      <c r="F176" s="63" t="str">
        <f t="shared" si="40"/>
        <v/>
      </c>
      <c r="G176" s="63"/>
      <c r="H176" s="63"/>
      <c r="I176" s="57" t="str">
        <f t="shared" si="38"/>
        <v/>
      </c>
      <c r="J176" s="57"/>
      <c r="K176" s="57"/>
      <c r="L176" s="57" t="str">
        <f t="shared" si="39"/>
        <v/>
      </c>
      <c r="M176" s="58"/>
    </row>
    <row r="177" spans="1:13" x14ac:dyDescent="0.25">
      <c r="B177" s="184"/>
      <c r="C177" s="57">
        <v>2034</v>
      </c>
      <c r="D177" s="63"/>
      <c r="E177" s="63"/>
      <c r="F177" s="63" t="str">
        <f t="shared" si="40"/>
        <v/>
      </c>
      <c r="G177" s="63"/>
      <c r="H177" s="63"/>
      <c r="I177" s="57" t="str">
        <f t="shared" si="38"/>
        <v/>
      </c>
      <c r="J177" s="57"/>
      <c r="K177" s="57"/>
      <c r="L177" s="57" t="str">
        <f t="shared" si="39"/>
        <v/>
      </c>
      <c r="M177" s="58"/>
    </row>
    <row r="178" spans="1:13" ht="13.8" thickBot="1" x14ac:dyDescent="0.3">
      <c r="B178" s="185"/>
      <c r="C178" s="61">
        <v>2035</v>
      </c>
      <c r="D178" s="64"/>
      <c r="E178" s="64"/>
      <c r="F178" s="63" t="str">
        <f t="shared" si="40"/>
        <v/>
      </c>
      <c r="G178" s="64"/>
      <c r="H178" s="64"/>
      <c r="I178" s="61" t="str">
        <f t="shared" si="38"/>
        <v/>
      </c>
      <c r="J178" s="61"/>
      <c r="K178" s="61"/>
      <c r="L178" s="57" t="str">
        <f t="shared" si="39"/>
        <v/>
      </c>
      <c r="M178" s="59"/>
    </row>
    <row r="179" spans="1:13" ht="13.8" thickTop="1" x14ac:dyDescent="0.25">
      <c r="A179" s="216" t="s">
        <v>61</v>
      </c>
      <c r="B179" s="21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6"/>
    </row>
    <row r="180" spans="1:13" ht="13.8" thickBot="1" x14ac:dyDescent="0.3">
      <c r="A180" s="217"/>
      <c r="B180" s="197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9"/>
    </row>
    <row r="181" spans="1:13" ht="13.8" thickTop="1" x14ac:dyDescent="0.25"/>
  </sheetData>
  <mergeCells count="56">
    <mergeCell ref="A1:M3"/>
    <mergeCell ref="D5:E5"/>
    <mergeCell ref="G5:H5"/>
    <mergeCell ref="B6:B18"/>
    <mergeCell ref="A19:A20"/>
    <mergeCell ref="B19:M20"/>
    <mergeCell ref="B54:B66"/>
    <mergeCell ref="D21:E21"/>
    <mergeCell ref="G21:H21"/>
    <mergeCell ref="B22:B34"/>
    <mergeCell ref="A35:A36"/>
    <mergeCell ref="B35:M36"/>
    <mergeCell ref="D37:E37"/>
    <mergeCell ref="G37:H37"/>
    <mergeCell ref="B38:B50"/>
    <mergeCell ref="A51:A52"/>
    <mergeCell ref="B51:M52"/>
    <mergeCell ref="D53:E53"/>
    <mergeCell ref="G53:H53"/>
    <mergeCell ref="D101:E101"/>
    <mergeCell ref="G101:H101"/>
    <mergeCell ref="A67:A68"/>
    <mergeCell ref="B67:M68"/>
    <mergeCell ref="D69:E69"/>
    <mergeCell ref="G69:H69"/>
    <mergeCell ref="B70:B82"/>
    <mergeCell ref="A83:A84"/>
    <mergeCell ref="B83:M84"/>
    <mergeCell ref="D85:E85"/>
    <mergeCell ref="G85:H85"/>
    <mergeCell ref="B86:B98"/>
    <mergeCell ref="A99:A100"/>
    <mergeCell ref="B99:M100"/>
    <mergeCell ref="A147:A148"/>
    <mergeCell ref="B147:M148"/>
    <mergeCell ref="B102:B114"/>
    <mergeCell ref="A115:A116"/>
    <mergeCell ref="B115:M116"/>
    <mergeCell ref="D117:E117"/>
    <mergeCell ref="G117:H117"/>
    <mergeCell ref="B118:B130"/>
    <mergeCell ref="A131:A132"/>
    <mergeCell ref="B131:M132"/>
    <mergeCell ref="D133:E133"/>
    <mergeCell ref="G133:H133"/>
    <mergeCell ref="B134:B146"/>
    <mergeCell ref="B166:B178"/>
    <mergeCell ref="A179:A180"/>
    <mergeCell ref="B179:M180"/>
    <mergeCell ref="D149:E149"/>
    <mergeCell ref="G149:H149"/>
    <mergeCell ref="B150:B162"/>
    <mergeCell ref="A163:A164"/>
    <mergeCell ref="B163:M164"/>
    <mergeCell ref="D165:E165"/>
    <mergeCell ref="G165:H165"/>
  </mergeCells>
  <pageMargins left="0.19685039370078741" right="0" top="0.39370078740157483" bottom="0.39370078740157483" header="0" footer="0"/>
  <pageSetup paperSize="9" scale="50" orientation="portrait" r:id="rId1"/>
  <rowBreaks count="1" manualBreakCount="1">
    <brk id="116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33DE-04A9-4BF0-B237-A7A67714C6BA}">
  <sheetPr codeName="Planilha8"/>
  <dimension ref="C3:O154"/>
  <sheetViews>
    <sheetView showGridLines="0" workbookViewId="0">
      <selection activeCell="L10" sqref="L10"/>
    </sheetView>
  </sheetViews>
  <sheetFormatPr defaultColWidth="8.88671875" defaultRowHeight="11.4" x14ac:dyDescent="0.2"/>
  <cols>
    <col min="1" max="2" width="8.88671875" style="55"/>
    <col min="3" max="3" width="22" style="79" customWidth="1"/>
    <col min="4" max="15" width="10.6640625" style="79" customWidth="1"/>
    <col min="16" max="16384" width="8.88671875" style="55"/>
  </cols>
  <sheetData>
    <row r="3" spans="3:15" ht="45.6" customHeight="1" x14ac:dyDescent="0.2">
      <c r="D3" s="260" t="s">
        <v>120</v>
      </c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3:15" ht="3" customHeight="1" x14ac:dyDescent="0.2"/>
    <row r="5" spans="3:15" s="80" customFormat="1" ht="30" customHeight="1" x14ac:dyDescent="0.25">
      <c r="C5" s="259" t="s">
        <v>111</v>
      </c>
      <c r="D5" s="258" t="s">
        <v>110</v>
      </c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</row>
    <row r="6" spans="3:15" ht="25.95" customHeight="1" x14ac:dyDescent="0.2">
      <c r="C6" s="259"/>
      <c r="D6" s="90" t="s">
        <v>98</v>
      </c>
      <c r="E6" s="89" t="s">
        <v>99</v>
      </c>
      <c r="F6" s="89" t="s">
        <v>100</v>
      </c>
      <c r="G6" s="89" t="s">
        <v>101</v>
      </c>
      <c r="H6" s="89" t="s">
        <v>102</v>
      </c>
      <c r="I6" s="89" t="s">
        <v>103</v>
      </c>
      <c r="J6" s="89" t="s">
        <v>104</v>
      </c>
      <c r="K6" s="89" t="s">
        <v>105</v>
      </c>
      <c r="L6" s="89" t="s">
        <v>106</v>
      </c>
      <c r="M6" s="89" t="s">
        <v>107</v>
      </c>
      <c r="N6" s="89" t="s">
        <v>108</v>
      </c>
      <c r="O6" s="89" t="s">
        <v>109</v>
      </c>
    </row>
    <row r="7" spans="3:15" ht="30" customHeight="1" x14ac:dyDescent="0.2">
      <c r="C7" s="81" t="s">
        <v>88</v>
      </c>
      <c r="D7" s="86" t="s">
        <v>121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3:15" ht="30" customHeight="1" x14ac:dyDescent="0.2">
      <c r="C8" s="81" t="s">
        <v>87</v>
      </c>
      <c r="D8" s="83"/>
      <c r="E8" s="88" t="s">
        <v>114</v>
      </c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3:15" ht="30" customHeight="1" x14ac:dyDescent="0.2">
      <c r="C9" s="81" t="s">
        <v>83</v>
      </c>
      <c r="D9" s="83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</row>
    <row r="10" spans="3:15" ht="30" customHeight="1" x14ac:dyDescent="0.2">
      <c r="C10" s="81" t="s">
        <v>89</v>
      </c>
      <c r="D10" s="83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3:15" ht="30" customHeight="1" x14ac:dyDescent="0.2">
      <c r="C11" s="81" t="s">
        <v>94</v>
      </c>
      <c r="D11" s="87" t="s">
        <v>113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3:15" ht="30" customHeight="1" x14ac:dyDescent="0.2">
      <c r="C12" s="81" t="s">
        <v>90</v>
      </c>
      <c r="D12" s="83"/>
      <c r="E12" s="84"/>
      <c r="F12" s="84"/>
      <c r="G12" s="84"/>
      <c r="H12" s="85" t="s">
        <v>112</v>
      </c>
      <c r="I12" s="85" t="s">
        <v>115</v>
      </c>
      <c r="J12" s="84"/>
      <c r="K12" s="84"/>
      <c r="L12" s="84"/>
      <c r="M12" s="84"/>
      <c r="N12" s="84"/>
      <c r="O12" s="84"/>
    </row>
    <row r="13" spans="3:15" ht="30" customHeight="1" x14ac:dyDescent="0.2">
      <c r="C13" s="81" t="s">
        <v>85</v>
      </c>
      <c r="D13" s="83"/>
      <c r="E13" s="84"/>
      <c r="F13" s="85" t="s">
        <v>116</v>
      </c>
      <c r="G13" s="84"/>
      <c r="H13" s="84"/>
      <c r="I13" s="84"/>
      <c r="J13" s="84"/>
      <c r="K13" s="84"/>
      <c r="L13" s="84"/>
      <c r="M13" s="84"/>
      <c r="N13" s="84"/>
      <c r="O13" s="84"/>
    </row>
    <row r="14" spans="3:15" ht="30" customHeight="1" x14ac:dyDescent="0.2">
      <c r="C14" s="81" t="s">
        <v>86</v>
      </c>
      <c r="D14" s="87" t="s">
        <v>117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3:15" ht="30" customHeight="1" x14ac:dyDescent="0.2">
      <c r="C15" s="81" t="s">
        <v>96</v>
      </c>
      <c r="D15" s="83"/>
      <c r="E15" s="84"/>
      <c r="F15" s="84"/>
      <c r="G15" s="84"/>
      <c r="H15" s="84"/>
      <c r="I15" s="84"/>
      <c r="J15" s="85" t="s">
        <v>118</v>
      </c>
      <c r="K15" s="84"/>
      <c r="L15" s="84"/>
      <c r="M15" s="84"/>
      <c r="N15" s="84"/>
      <c r="O15" s="84"/>
    </row>
    <row r="16" spans="3:15" ht="30" customHeight="1" x14ac:dyDescent="0.2">
      <c r="C16" s="81" t="s">
        <v>97</v>
      </c>
      <c r="D16" s="83"/>
      <c r="E16" s="84"/>
      <c r="F16" s="84"/>
      <c r="G16" s="84"/>
      <c r="H16" s="84"/>
      <c r="I16" s="85" t="s">
        <v>112</v>
      </c>
      <c r="J16" s="85" t="s">
        <v>119</v>
      </c>
      <c r="K16" s="84"/>
      <c r="L16" s="84"/>
      <c r="M16" s="84"/>
      <c r="N16" s="84"/>
      <c r="O16" s="84"/>
    </row>
    <row r="17" ht="16.95" customHeight="1" x14ac:dyDescent="0.2"/>
    <row r="18" ht="16.95" customHeight="1" x14ac:dyDescent="0.2"/>
    <row r="19" ht="16.95" customHeight="1" x14ac:dyDescent="0.2"/>
    <row r="20" ht="16.95" customHeight="1" x14ac:dyDescent="0.2"/>
    <row r="21" ht="16.95" customHeight="1" x14ac:dyDescent="0.2"/>
    <row r="22" ht="16.95" customHeight="1" x14ac:dyDescent="0.2"/>
    <row r="23" ht="16.95" customHeight="1" x14ac:dyDescent="0.2"/>
    <row r="24" ht="16.95" customHeight="1" x14ac:dyDescent="0.2"/>
    <row r="25" ht="16.95" customHeight="1" x14ac:dyDescent="0.2"/>
    <row r="26" ht="16.95" customHeight="1" x14ac:dyDescent="0.2"/>
    <row r="27" ht="16.95" customHeight="1" x14ac:dyDescent="0.2"/>
    <row r="28" ht="16.95" customHeight="1" x14ac:dyDescent="0.2"/>
    <row r="29" ht="16.95" customHeight="1" x14ac:dyDescent="0.2"/>
    <row r="30" ht="16.95" customHeight="1" x14ac:dyDescent="0.2"/>
    <row r="31" ht="16.95" customHeight="1" x14ac:dyDescent="0.2"/>
    <row r="32" ht="16.95" customHeight="1" x14ac:dyDescent="0.2"/>
    <row r="33" ht="16.95" customHeight="1" x14ac:dyDescent="0.2"/>
    <row r="34" ht="16.95" customHeight="1" x14ac:dyDescent="0.2"/>
    <row r="35" ht="16.95" customHeight="1" x14ac:dyDescent="0.2"/>
    <row r="36" ht="16.95" customHeight="1" x14ac:dyDescent="0.2"/>
    <row r="37" ht="16.95" customHeight="1" x14ac:dyDescent="0.2"/>
    <row r="38" ht="16.95" customHeight="1" x14ac:dyDescent="0.2"/>
    <row r="39" ht="16.95" customHeight="1" x14ac:dyDescent="0.2"/>
    <row r="40" ht="16.95" customHeight="1" x14ac:dyDescent="0.2"/>
    <row r="41" ht="16.95" customHeight="1" x14ac:dyDescent="0.2"/>
    <row r="42" ht="16.95" customHeight="1" x14ac:dyDescent="0.2"/>
    <row r="43" ht="16.95" customHeight="1" x14ac:dyDescent="0.2"/>
    <row r="44" ht="16.95" customHeight="1" x14ac:dyDescent="0.2"/>
    <row r="45" ht="16.95" customHeight="1" x14ac:dyDescent="0.2"/>
    <row r="46" ht="16.95" customHeight="1" x14ac:dyDescent="0.2"/>
    <row r="47" ht="16.95" customHeight="1" x14ac:dyDescent="0.2"/>
    <row r="48" ht="16.95" customHeight="1" x14ac:dyDescent="0.2"/>
    <row r="49" ht="16.95" customHeight="1" x14ac:dyDescent="0.2"/>
    <row r="50" ht="16.95" customHeight="1" x14ac:dyDescent="0.2"/>
    <row r="51" ht="16.95" customHeight="1" x14ac:dyDescent="0.2"/>
    <row r="52" ht="16.95" customHeight="1" x14ac:dyDescent="0.2"/>
    <row r="53" ht="16.95" customHeight="1" x14ac:dyDescent="0.2"/>
    <row r="54" ht="16.95" customHeight="1" x14ac:dyDescent="0.2"/>
    <row r="55" ht="16.95" customHeight="1" x14ac:dyDescent="0.2"/>
    <row r="56" ht="16.95" customHeight="1" x14ac:dyDescent="0.2"/>
    <row r="57" ht="16.95" customHeight="1" x14ac:dyDescent="0.2"/>
    <row r="58" ht="16.95" customHeight="1" x14ac:dyDescent="0.2"/>
    <row r="59" ht="16.95" customHeight="1" x14ac:dyDescent="0.2"/>
    <row r="60" ht="16.95" customHeight="1" x14ac:dyDescent="0.2"/>
    <row r="61" ht="16.95" customHeight="1" x14ac:dyDescent="0.2"/>
    <row r="62" ht="16.95" customHeight="1" x14ac:dyDescent="0.2"/>
    <row r="63" ht="16.95" customHeight="1" x14ac:dyDescent="0.2"/>
    <row r="64" ht="16.95" customHeight="1" x14ac:dyDescent="0.2"/>
    <row r="65" ht="16.95" customHeight="1" x14ac:dyDescent="0.2"/>
    <row r="66" ht="16.95" customHeight="1" x14ac:dyDescent="0.2"/>
    <row r="67" ht="16.95" customHeight="1" x14ac:dyDescent="0.2"/>
    <row r="68" ht="16.95" customHeight="1" x14ac:dyDescent="0.2"/>
    <row r="69" ht="16.95" customHeight="1" x14ac:dyDescent="0.2"/>
    <row r="70" ht="16.95" customHeight="1" x14ac:dyDescent="0.2"/>
    <row r="71" ht="16.95" customHeight="1" x14ac:dyDescent="0.2"/>
    <row r="72" ht="16.95" customHeight="1" x14ac:dyDescent="0.2"/>
    <row r="73" ht="16.95" customHeight="1" x14ac:dyDescent="0.2"/>
    <row r="74" ht="16.95" customHeight="1" x14ac:dyDescent="0.2"/>
    <row r="75" ht="16.95" customHeight="1" x14ac:dyDescent="0.2"/>
    <row r="76" ht="16.95" customHeight="1" x14ac:dyDescent="0.2"/>
    <row r="77" ht="16.95" customHeight="1" x14ac:dyDescent="0.2"/>
    <row r="78" ht="16.95" customHeight="1" x14ac:dyDescent="0.2"/>
    <row r="79" ht="16.95" customHeight="1" x14ac:dyDescent="0.2"/>
    <row r="80" ht="16.95" customHeight="1" x14ac:dyDescent="0.2"/>
    <row r="81" ht="16.95" customHeight="1" x14ac:dyDescent="0.2"/>
    <row r="82" ht="16.95" customHeight="1" x14ac:dyDescent="0.2"/>
    <row r="83" ht="16.95" customHeight="1" x14ac:dyDescent="0.2"/>
    <row r="84" ht="16.95" customHeight="1" x14ac:dyDescent="0.2"/>
    <row r="85" ht="16.95" customHeight="1" x14ac:dyDescent="0.2"/>
    <row r="86" ht="16.95" customHeight="1" x14ac:dyDescent="0.2"/>
    <row r="87" ht="16.95" customHeight="1" x14ac:dyDescent="0.2"/>
    <row r="88" ht="16.95" customHeight="1" x14ac:dyDescent="0.2"/>
    <row r="89" ht="16.95" customHeight="1" x14ac:dyDescent="0.2"/>
    <row r="90" ht="16.95" customHeight="1" x14ac:dyDescent="0.2"/>
    <row r="91" ht="16.95" customHeight="1" x14ac:dyDescent="0.2"/>
    <row r="92" ht="16.95" customHeight="1" x14ac:dyDescent="0.2"/>
    <row r="93" ht="16.95" customHeight="1" x14ac:dyDescent="0.2"/>
    <row r="94" ht="16.95" customHeight="1" x14ac:dyDescent="0.2"/>
    <row r="95" ht="16.95" customHeight="1" x14ac:dyDescent="0.2"/>
    <row r="96" ht="16.95" customHeight="1" x14ac:dyDescent="0.2"/>
    <row r="97" ht="16.95" customHeight="1" x14ac:dyDescent="0.2"/>
    <row r="98" ht="16.95" customHeight="1" x14ac:dyDescent="0.2"/>
    <row r="99" ht="16.95" customHeight="1" x14ac:dyDescent="0.2"/>
    <row r="100" ht="16.95" customHeight="1" x14ac:dyDescent="0.2"/>
    <row r="101" ht="16.95" customHeight="1" x14ac:dyDescent="0.2"/>
    <row r="102" ht="16.95" customHeight="1" x14ac:dyDescent="0.2"/>
    <row r="103" ht="16.95" customHeight="1" x14ac:dyDescent="0.2"/>
    <row r="104" ht="16.95" customHeight="1" x14ac:dyDescent="0.2"/>
    <row r="105" ht="16.95" customHeight="1" x14ac:dyDescent="0.2"/>
    <row r="106" ht="16.95" customHeight="1" x14ac:dyDescent="0.2"/>
    <row r="107" ht="16.95" customHeight="1" x14ac:dyDescent="0.2"/>
    <row r="108" ht="16.95" customHeight="1" x14ac:dyDescent="0.2"/>
    <row r="109" ht="16.95" customHeight="1" x14ac:dyDescent="0.2"/>
    <row r="110" ht="16.95" customHeight="1" x14ac:dyDescent="0.2"/>
    <row r="111" ht="16.95" customHeight="1" x14ac:dyDescent="0.2"/>
    <row r="112" ht="16.95" customHeight="1" x14ac:dyDescent="0.2"/>
    <row r="113" ht="16.95" customHeight="1" x14ac:dyDescent="0.2"/>
    <row r="114" ht="16.95" customHeight="1" x14ac:dyDescent="0.2"/>
    <row r="115" ht="16.95" customHeight="1" x14ac:dyDescent="0.2"/>
    <row r="116" ht="16.95" customHeight="1" x14ac:dyDescent="0.2"/>
    <row r="117" ht="16.95" customHeight="1" x14ac:dyDescent="0.2"/>
    <row r="118" ht="16.95" customHeight="1" x14ac:dyDescent="0.2"/>
    <row r="119" ht="16.95" customHeight="1" x14ac:dyDescent="0.2"/>
    <row r="120" ht="16.95" customHeight="1" x14ac:dyDescent="0.2"/>
    <row r="121" ht="16.95" customHeight="1" x14ac:dyDescent="0.2"/>
    <row r="122" ht="16.95" customHeight="1" x14ac:dyDescent="0.2"/>
    <row r="123" ht="16.95" customHeight="1" x14ac:dyDescent="0.2"/>
    <row r="124" ht="16.95" customHeight="1" x14ac:dyDescent="0.2"/>
    <row r="125" ht="16.95" customHeight="1" x14ac:dyDescent="0.2"/>
    <row r="126" ht="16.95" customHeight="1" x14ac:dyDescent="0.2"/>
    <row r="127" ht="16.95" customHeight="1" x14ac:dyDescent="0.2"/>
    <row r="128" ht="16.95" customHeight="1" x14ac:dyDescent="0.2"/>
    <row r="129" ht="16.95" customHeight="1" x14ac:dyDescent="0.2"/>
    <row r="130" ht="16.95" customHeight="1" x14ac:dyDescent="0.2"/>
    <row r="131" ht="16.95" customHeight="1" x14ac:dyDescent="0.2"/>
    <row r="132" ht="16.95" customHeight="1" x14ac:dyDescent="0.2"/>
    <row r="133" ht="16.95" customHeight="1" x14ac:dyDescent="0.2"/>
    <row r="134" ht="16.95" customHeight="1" x14ac:dyDescent="0.2"/>
    <row r="135" ht="16.95" customHeight="1" x14ac:dyDescent="0.2"/>
    <row r="136" ht="16.95" customHeight="1" x14ac:dyDescent="0.2"/>
    <row r="137" ht="16.95" customHeight="1" x14ac:dyDescent="0.2"/>
    <row r="138" ht="16.95" customHeight="1" x14ac:dyDescent="0.2"/>
    <row r="139" ht="16.95" customHeight="1" x14ac:dyDescent="0.2"/>
    <row r="140" ht="16.95" customHeight="1" x14ac:dyDescent="0.2"/>
    <row r="141" ht="16.95" customHeight="1" x14ac:dyDescent="0.2"/>
    <row r="142" ht="16.95" customHeight="1" x14ac:dyDescent="0.2"/>
    <row r="143" ht="16.95" customHeight="1" x14ac:dyDescent="0.2"/>
    <row r="144" ht="16.95" customHeight="1" x14ac:dyDescent="0.2"/>
    <row r="145" ht="16.95" customHeight="1" x14ac:dyDescent="0.2"/>
    <row r="146" ht="16.95" customHeight="1" x14ac:dyDescent="0.2"/>
    <row r="147" ht="16.95" customHeight="1" x14ac:dyDescent="0.2"/>
    <row r="148" ht="16.95" customHeight="1" x14ac:dyDescent="0.2"/>
    <row r="149" ht="16.95" customHeight="1" x14ac:dyDescent="0.2"/>
    <row r="150" ht="16.95" customHeight="1" x14ac:dyDescent="0.2"/>
    <row r="151" ht="16.95" customHeight="1" x14ac:dyDescent="0.2"/>
    <row r="152" ht="16.95" customHeight="1" x14ac:dyDescent="0.2"/>
    <row r="153" ht="16.95" customHeight="1" x14ac:dyDescent="0.2"/>
    <row r="154" ht="16.95" customHeight="1" x14ac:dyDescent="0.2"/>
  </sheetData>
  <mergeCells count="3">
    <mergeCell ref="D5:O5"/>
    <mergeCell ref="C5:C6"/>
    <mergeCell ref="D3:O3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EC80-7530-42B8-AE39-CB386A3E5EDF}">
  <sheetPr codeName="Planilha9"/>
  <dimension ref="C3:O166"/>
  <sheetViews>
    <sheetView showGridLines="0" showRowColHeaders="0" topLeftCell="A7" workbookViewId="0">
      <selection activeCell="O12" sqref="O12"/>
    </sheetView>
  </sheetViews>
  <sheetFormatPr defaultColWidth="8.88671875" defaultRowHeight="11.4" x14ac:dyDescent="0.2"/>
  <cols>
    <col min="1" max="1" width="8.88671875" style="55"/>
    <col min="2" max="2" width="15.33203125" style="55" customWidth="1"/>
    <col min="3" max="3" width="22" style="79" customWidth="1"/>
    <col min="4" max="15" width="10.6640625" style="79" customWidth="1"/>
    <col min="16" max="16384" width="8.88671875" style="55"/>
  </cols>
  <sheetData>
    <row r="3" spans="3:15" ht="45.6" customHeight="1" x14ac:dyDescent="0.2">
      <c r="D3" s="261" t="s">
        <v>120</v>
      </c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3:15" ht="3" customHeight="1" x14ac:dyDescent="0.2"/>
    <row r="5" spans="3:15" s="80" customFormat="1" ht="30" customHeight="1" x14ac:dyDescent="0.25">
      <c r="C5" s="259" t="s">
        <v>111</v>
      </c>
      <c r="D5" s="262" t="s">
        <v>110</v>
      </c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</row>
    <row r="6" spans="3:15" ht="25.95" customHeight="1" x14ac:dyDescent="0.2">
      <c r="C6" s="259"/>
      <c r="D6" s="90" t="s">
        <v>98</v>
      </c>
      <c r="E6" s="89" t="s">
        <v>99</v>
      </c>
      <c r="F6" s="89" t="s">
        <v>100</v>
      </c>
      <c r="G6" s="89" t="s">
        <v>101</v>
      </c>
      <c r="H6" s="89" t="s">
        <v>102</v>
      </c>
      <c r="I6" s="89" t="s">
        <v>103</v>
      </c>
      <c r="J6" s="89" t="s">
        <v>104</v>
      </c>
      <c r="K6" s="89" t="s">
        <v>105</v>
      </c>
      <c r="L6" s="89" t="s">
        <v>106</v>
      </c>
      <c r="M6" s="89" t="s">
        <v>107</v>
      </c>
      <c r="N6" s="89" t="s">
        <v>108</v>
      </c>
      <c r="O6" s="89" t="s">
        <v>109</v>
      </c>
    </row>
    <row r="7" spans="3:15" customFormat="1" ht="3" customHeight="1" x14ac:dyDescent="0.25"/>
    <row r="8" spans="3:15" ht="30" customHeight="1" x14ac:dyDescent="0.2">
      <c r="C8" s="81" t="s">
        <v>88</v>
      </c>
      <c r="D8" s="126"/>
      <c r="E8" s="93"/>
      <c r="F8" s="132" t="s">
        <v>126</v>
      </c>
      <c r="G8" s="93"/>
      <c r="H8" s="93"/>
      <c r="I8" s="93"/>
      <c r="J8" s="93"/>
      <c r="K8" s="93"/>
      <c r="L8" s="93"/>
      <c r="M8" s="133" t="s">
        <v>134</v>
      </c>
      <c r="N8" s="93"/>
      <c r="O8" s="93"/>
    </row>
    <row r="9" spans="3:15" customFormat="1" ht="3" customHeight="1" x14ac:dyDescent="0.25">
      <c r="F9" s="127">
        <v>45726.25</v>
      </c>
    </row>
    <row r="10" spans="3:15" ht="30" customHeight="1" x14ac:dyDescent="0.2">
      <c r="C10" s="81" t="s">
        <v>87</v>
      </c>
      <c r="D10" s="93"/>
      <c r="E10" s="132" t="s">
        <v>127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3:15" customFormat="1" ht="3" customHeight="1" x14ac:dyDescent="0.25"/>
    <row r="12" spans="3:15" ht="30" customHeight="1" x14ac:dyDescent="0.2">
      <c r="C12" s="81" t="s">
        <v>83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</row>
    <row r="13" spans="3:15" s="92" customFormat="1" ht="3" customHeight="1" x14ac:dyDescent="0.2">
      <c r="C13" s="91"/>
      <c r="D13" s="9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3:15" ht="30" customHeight="1" x14ac:dyDescent="0.2">
      <c r="C14" s="81" t="s">
        <v>89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</row>
    <row r="15" spans="3:15" s="92" customFormat="1" ht="3" customHeight="1" x14ac:dyDescent="0.2">
      <c r="C15" s="91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3:15" ht="30" customHeight="1" x14ac:dyDescent="0.2">
      <c r="C16" s="81" t="s">
        <v>94</v>
      </c>
      <c r="D16" s="132" t="s">
        <v>128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133" t="s">
        <v>135</v>
      </c>
    </row>
    <row r="17" spans="3:15" s="92" customFormat="1" ht="3" customHeight="1" x14ac:dyDescent="0.2">
      <c r="C17" s="91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</row>
    <row r="18" spans="3:15" ht="30" customHeight="1" x14ac:dyDescent="0.2">
      <c r="C18" s="81" t="s">
        <v>90</v>
      </c>
      <c r="D18" s="93"/>
      <c r="E18" s="93"/>
      <c r="F18" s="93"/>
      <c r="G18" s="93"/>
      <c r="H18" s="93"/>
      <c r="I18" s="93"/>
      <c r="J18" s="93"/>
      <c r="K18" s="132" t="s">
        <v>125</v>
      </c>
      <c r="L18" s="93"/>
      <c r="M18" s="93"/>
      <c r="N18" s="133" t="s">
        <v>131</v>
      </c>
      <c r="O18" s="93"/>
    </row>
    <row r="19" spans="3:15" s="92" customFormat="1" ht="3" customHeight="1" x14ac:dyDescent="0.2">
      <c r="C19" s="128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spans="3:15" s="92" customFormat="1" ht="30" customHeight="1" x14ac:dyDescent="0.2">
      <c r="C20" s="91" t="s">
        <v>93</v>
      </c>
      <c r="D20" s="93"/>
      <c r="E20" s="93"/>
      <c r="F20" s="93"/>
      <c r="G20" s="93"/>
      <c r="H20" s="132" t="s">
        <v>129</v>
      </c>
      <c r="I20" s="93"/>
      <c r="J20" s="93"/>
      <c r="K20" s="263" t="s">
        <v>132</v>
      </c>
      <c r="L20" s="264"/>
      <c r="M20" s="93"/>
      <c r="N20" s="93"/>
      <c r="O20" s="93"/>
    </row>
    <row r="21" spans="3:15" s="92" customFormat="1" ht="3" customHeight="1" x14ac:dyDescent="0.2">
      <c r="C21" s="129"/>
      <c r="D21" s="130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3:15" ht="30" customHeight="1" x14ac:dyDescent="0.2">
      <c r="C22" s="81" t="s">
        <v>85</v>
      </c>
      <c r="D22" s="93"/>
      <c r="E22" s="93"/>
      <c r="F22" s="132" t="s">
        <v>130</v>
      </c>
      <c r="G22" s="93"/>
      <c r="H22" s="93"/>
      <c r="I22" s="93"/>
      <c r="J22" s="93"/>
      <c r="K22" s="126"/>
      <c r="L22" s="93"/>
      <c r="M22" s="93"/>
      <c r="N22" s="93"/>
      <c r="O22" s="93"/>
    </row>
    <row r="23" spans="3:15" s="92" customFormat="1" ht="3" customHeight="1" x14ac:dyDescent="0.2">
      <c r="C23" s="91"/>
      <c r="D23" s="94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3:15" ht="30" customHeight="1" x14ac:dyDescent="0.2">
      <c r="C24" s="81" t="s">
        <v>123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3:15" s="92" customFormat="1" ht="3" customHeight="1" x14ac:dyDescent="0.2">
      <c r="C25" s="91"/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</row>
    <row r="26" spans="3:15" ht="30" customHeight="1" x14ac:dyDescent="0.2">
      <c r="C26" s="81" t="s">
        <v>96</v>
      </c>
      <c r="D26" s="93"/>
      <c r="E26" s="93"/>
      <c r="F26" s="93"/>
      <c r="G26" s="93"/>
      <c r="H26" s="93"/>
      <c r="I26" s="93"/>
      <c r="J26" s="133" t="s">
        <v>118</v>
      </c>
      <c r="K26" s="93"/>
      <c r="L26" s="93"/>
      <c r="M26" s="93"/>
      <c r="N26" s="93"/>
      <c r="O26" s="93"/>
    </row>
    <row r="27" spans="3:15" s="92" customFormat="1" ht="3" customHeight="1" x14ac:dyDescent="0.2">
      <c r="C27" s="91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</row>
    <row r="28" spans="3:15" ht="30" customHeight="1" x14ac:dyDescent="0.2">
      <c r="C28" s="81" t="s">
        <v>97</v>
      </c>
      <c r="D28" s="93"/>
      <c r="E28" s="93"/>
      <c r="F28" s="93"/>
      <c r="G28" s="93"/>
      <c r="H28" s="93"/>
      <c r="I28" s="133" t="s">
        <v>133</v>
      </c>
      <c r="J28" s="134"/>
      <c r="K28" s="93"/>
      <c r="L28" s="93"/>
      <c r="M28" s="93"/>
      <c r="N28" s="93"/>
      <c r="O28" s="133" t="s">
        <v>124</v>
      </c>
    </row>
    <row r="29" spans="3:15" s="79" customFormat="1" ht="16.95" customHeight="1" x14ac:dyDescent="0.25"/>
    <row r="30" spans="3:15" s="79" customFormat="1" ht="16.95" customHeight="1" x14ac:dyDescent="0.25"/>
    <row r="31" spans="3:15" s="79" customFormat="1" ht="16.95" customHeight="1" x14ac:dyDescent="0.25"/>
    <row r="32" spans="3:15" s="79" customFormat="1" ht="16.95" customHeight="1" x14ac:dyDescent="0.25"/>
    <row r="33" s="79" customFormat="1" ht="16.95" customHeight="1" x14ac:dyDescent="0.25"/>
    <row r="34" s="79" customFormat="1" ht="16.95" customHeight="1" x14ac:dyDescent="0.25"/>
    <row r="35" s="79" customFormat="1" ht="16.95" customHeight="1" x14ac:dyDescent="0.25"/>
    <row r="36" s="79" customFormat="1" ht="16.95" customHeight="1" x14ac:dyDescent="0.25"/>
    <row r="37" s="79" customFormat="1" ht="16.95" customHeight="1" x14ac:dyDescent="0.25"/>
    <row r="38" s="79" customFormat="1" ht="16.95" customHeight="1" x14ac:dyDescent="0.25"/>
    <row r="39" s="79" customFormat="1" ht="16.95" customHeight="1" x14ac:dyDescent="0.25"/>
    <row r="40" s="79" customFormat="1" ht="16.95" customHeight="1" x14ac:dyDescent="0.25"/>
    <row r="41" s="79" customFormat="1" ht="16.95" customHeight="1" x14ac:dyDescent="0.25"/>
    <row r="42" s="79" customFormat="1" ht="16.95" customHeight="1" x14ac:dyDescent="0.25"/>
    <row r="43" s="79" customFormat="1" ht="16.95" customHeight="1" x14ac:dyDescent="0.25"/>
    <row r="44" s="79" customFormat="1" ht="16.95" customHeight="1" x14ac:dyDescent="0.25"/>
    <row r="45" s="79" customFormat="1" ht="16.95" customHeight="1" x14ac:dyDescent="0.25"/>
    <row r="46" s="79" customFormat="1" ht="16.95" customHeight="1" x14ac:dyDescent="0.25"/>
    <row r="47" s="79" customFormat="1" ht="16.95" customHeight="1" x14ac:dyDescent="0.25"/>
    <row r="48" s="79" customFormat="1" ht="16.95" customHeight="1" x14ac:dyDescent="0.25"/>
    <row r="49" s="79" customFormat="1" ht="16.95" customHeight="1" x14ac:dyDescent="0.25"/>
    <row r="50" s="79" customFormat="1" ht="16.95" customHeight="1" x14ac:dyDescent="0.25"/>
    <row r="51" s="79" customFormat="1" ht="16.95" customHeight="1" x14ac:dyDescent="0.25"/>
    <row r="52" s="79" customFormat="1" ht="16.95" customHeight="1" x14ac:dyDescent="0.25"/>
    <row r="53" s="79" customFormat="1" ht="16.95" customHeight="1" x14ac:dyDescent="0.25"/>
    <row r="54" s="79" customFormat="1" ht="16.95" customHeight="1" x14ac:dyDescent="0.25"/>
    <row r="55" s="79" customFormat="1" ht="16.95" customHeight="1" x14ac:dyDescent="0.25"/>
    <row r="56" s="79" customFormat="1" ht="16.95" customHeight="1" x14ac:dyDescent="0.25"/>
    <row r="57" s="79" customFormat="1" ht="16.95" customHeight="1" x14ac:dyDescent="0.25"/>
    <row r="58" s="79" customFormat="1" ht="16.95" customHeight="1" x14ac:dyDescent="0.25"/>
    <row r="59" s="79" customFormat="1" ht="16.95" customHeight="1" x14ac:dyDescent="0.25"/>
    <row r="60" s="79" customFormat="1" ht="16.95" customHeight="1" x14ac:dyDescent="0.25"/>
    <row r="61" s="79" customFormat="1" ht="16.95" customHeight="1" x14ac:dyDescent="0.25"/>
    <row r="62" s="79" customFormat="1" ht="16.95" customHeight="1" x14ac:dyDescent="0.25"/>
    <row r="63" s="79" customFormat="1" ht="16.95" customHeight="1" x14ac:dyDescent="0.25"/>
    <row r="64" s="79" customFormat="1" ht="16.95" customHeight="1" x14ac:dyDescent="0.25"/>
    <row r="65" s="79" customFormat="1" ht="16.95" customHeight="1" x14ac:dyDescent="0.25"/>
    <row r="66" s="79" customFormat="1" ht="16.95" customHeight="1" x14ac:dyDescent="0.25"/>
    <row r="67" s="79" customFormat="1" ht="16.95" customHeight="1" x14ac:dyDescent="0.25"/>
    <row r="68" s="79" customFormat="1" ht="16.95" customHeight="1" x14ac:dyDescent="0.25"/>
    <row r="69" s="79" customFormat="1" ht="16.95" customHeight="1" x14ac:dyDescent="0.25"/>
    <row r="70" s="79" customFormat="1" ht="16.95" customHeight="1" x14ac:dyDescent="0.25"/>
    <row r="71" s="79" customFormat="1" ht="16.95" customHeight="1" x14ac:dyDescent="0.25"/>
    <row r="72" s="79" customFormat="1" ht="16.95" customHeight="1" x14ac:dyDescent="0.25"/>
    <row r="73" s="79" customFormat="1" ht="16.95" customHeight="1" x14ac:dyDescent="0.25"/>
    <row r="74" s="79" customFormat="1" ht="16.95" customHeight="1" x14ac:dyDescent="0.25"/>
    <row r="75" s="79" customFormat="1" ht="16.95" customHeight="1" x14ac:dyDescent="0.25"/>
    <row r="76" s="79" customFormat="1" ht="16.95" customHeight="1" x14ac:dyDescent="0.25"/>
    <row r="77" s="79" customFormat="1" ht="16.95" customHeight="1" x14ac:dyDescent="0.25"/>
    <row r="78" s="79" customFormat="1" ht="16.95" customHeight="1" x14ac:dyDescent="0.25"/>
    <row r="79" s="79" customFormat="1" ht="16.95" customHeight="1" x14ac:dyDescent="0.25"/>
    <row r="80" s="79" customFormat="1" ht="16.95" customHeight="1" x14ac:dyDescent="0.25"/>
    <row r="81" s="79" customFormat="1" ht="16.95" customHeight="1" x14ac:dyDescent="0.25"/>
    <row r="82" s="79" customFormat="1" ht="16.95" customHeight="1" x14ac:dyDescent="0.25"/>
    <row r="83" s="79" customFormat="1" ht="16.95" customHeight="1" x14ac:dyDescent="0.25"/>
    <row r="84" s="79" customFormat="1" ht="16.95" customHeight="1" x14ac:dyDescent="0.25"/>
    <row r="85" s="79" customFormat="1" ht="16.95" customHeight="1" x14ac:dyDescent="0.25"/>
    <row r="86" s="79" customFormat="1" ht="16.95" customHeight="1" x14ac:dyDescent="0.25"/>
    <row r="87" s="79" customFormat="1" ht="16.95" customHeight="1" x14ac:dyDescent="0.25"/>
    <row r="88" s="79" customFormat="1" ht="16.95" customHeight="1" x14ac:dyDescent="0.25"/>
    <row r="89" s="79" customFormat="1" ht="16.95" customHeight="1" x14ac:dyDescent="0.25"/>
    <row r="90" s="79" customFormat="1" ht="16.95" customHeight="1" x14ac:dyDescent="0.25"/>
    <row r="91" s="79" customFormat="1" ht="16.95" customHeight="1" x14ac:dyDescent="0.25"/>
    <row r="92" s="79" customFormat="1" ht="16.95" customHeight="1" x14ac:dyDescent="0.25"/>
    <row r="93" s="79" customFormat="1" ht="16.95" customHeight="1" x14ac:dyDescent="0.25"/>
    <row r="94" s="79" customFormat="1" ht="16.95" customHeight="1" x14ac:dyDescent="0.25"/>
    <row r="95" s="79" customFormat="1" ht="16.95" customHeight="1" x14ac:dyDescent="0.25"/>
    <row r="96" s="79" customFormat="1" ht="16.95" customHeight="1" x14ac:dyDescent="0.25"/>
    <row r="97" s="79" customFormat="1" ht="16.95" customHeight="1" x14ac:dyDescent="0.25"/>
    <row r="98" s="79" customFormat="1" ht="16.95" customHeight="1" x14ac:dyDescent="0.25"/>
    <row r="99" s="79" customFormat="1" ht="16.95" customHeight="1" x14ac:dyDescent="0.25"/>
    <row r="100" s="79" customFormat="1" ht="16.95" customHeight="1" x14ac:dyDescent="0.25"/>
    <row r="101" s="79" customFormat="1" ht="16.95" customHeight="1" x14ac:dyDescent="0.25"/>
    <row r="102" s="79" customFormat="1" ht="16.95" customHeight="1" x14ac:dyDescent="0.25"/>
    <row r="103" s="79" customFormat="1" ht="16.95" customHeight="1" x14ac:dyDescent="0.25"/>
    <row r="104" s="79" customFormat="1" ht="16.95" customHeight="1" x14ac:dyDescent="0.25"/>
    <row r="105" s="79" customFormat="1" ht="16.95" customHeight="1" x14ac:dyDescent="0.25"/>
    <row r="106" s="79" customFormat="1" ht="16.95" customHeight="1" x14ac:dyDescent="0.25"/>
    <row r="107" s="79" customFormat="1" ht="16.95" customHeight="1" x14ac:dyDescent="0.25"/>
    <row r="108" s="79" customFormat="1" ht="16.95" customHeight="1" x14ac:dyDescent="0.25"/>
    <row r="109" s="79" customFormat="1" ht="16.95" customHeight="1" x14ac:dyDescent="0.25"/>
    <row r="110" s="79" customFormat="1" ht="16.95" customHeight="1" x14ac:dyDescent="0.25"/>
    <row r="111" s="79" customFormat="1" ht="16.95" customHeight="1" x14ac:dyDescent="0.25"/>
    <row r="112" s="79" customFormat="1" ht="16.95" customHeight="1" x14ac:dyDescent="0.25"/>
    <row r="113" s="79" customFormat="1" ht="16.95" customHeight="1" x14ac:dyDescent="0.25"/>
    <row r="114" s="79" customFormat="1" ht="16.95" customHeight="1" x14ac:dyDescent="0.25"/>
    <row r="115" s="79" customFormat="1" ht="16.95" customHeight="1" x14ac:dyDescent="0.25"/>
    <row r="116" s="79" customFormat="1" ht="16.95" customHeight="1" x14ac:dyDescent="0.25"/>
    <row r="117" s="79" customFormat="1" ht="16.95" customHeight="1" x14ac:dyDescent="0.25"/>
    <row r="118" s="79" customFormat="1" ht="16.95" customHeight="1" x14ac:dyDescent="0.25"/>
    <row r="119" s="79" customFormat="1" ht="16.95" customHeight="1" x14ac:dyDescent="0.25"/>
    <row r="120" s="79" customFormat="1" ht="16.95" customHeight="1" x14ac:dyDescent="0.25"/>
    <row r="121" s="79" customFormat="1" ht="16.95" customHeight="1" x14ac:dyDescent="0.25"/>
    <row r="122" s="79" customFormat="1" ht="16.95" customHeight="1" x14ac:dyDescent="0.25"/>
    <row r="123" s="79" customFormat="1" ht="16.95" customHeight="1" x14ac:dyDescent="0.25"/>
    <row r="124" s="79" customFormat="1" ht="16.95" customHeight="1" x14ac:dyDescent="0.25"/>
    <row r="125" s="79" customFormat="1" ht="16.95" customHeight="1" x14ac:dyDescent="0.25"/>
    <row r="126" s="79" customFormat="1" ht="16.95" customHeight="1" x14ac:dyDescent="0.25"/>
    <row r="127" s="79" customFormat="1" ht="16.95" customHeight="1" x14ac:dyDescent="0.25"/>
    <row r="128" s="79" customFormat="1" ht="16.95" customHeight="1" x14ac:dyDescent="0.25"/>
    <row r="129" s="79" customFormat="1" ht="16.95" customHeight="1" x14ac:dyDescent="0.25"/>
    <row r="130" s="79" customFormat="1" ht="16.95" customHeight="1" x14ac:dyDescent="0.25"/>
    <row r="131" s="79" customFormat="1" ht="16.95" customHeight="1" x14ac:dyDescent="0.25"/>
    <row r="132" s="79" customFormat="1" ht="16.95" customHeight="1" x14ac:dyDescent="0.25"/>
    <row r="133" s="79" customFormat="1" ht="16.95" customHeight="1" x14ac:dyDescent="0.25"/>
    <row r="134" s="79" customFormat="1" ht="16.95" customHeight="1" x14ac:dyDescent="0.25"/>
    <row r="135" s="79" customFormat="1" ht="16.95" customHeight="1" x14ac:dyDescent="0.25"/>
    <row r="136" s="79" customFormat="1" ht="16.95" customHeight="1" x14ac:dyDescent="0.25"/>
    <row r="137" s="79" customFormat="1" ht="16.95" customHeight="1" x14ac:dyDescent="0.25"/>
    <row r="138" s="79" customFormat="1" ht="16.95" customHeight="1" x14ac:dyDescent="0.25"/>
    <row r="139" s="79" customFormat="1" ht="16.95" customHeight="1" x14ac:dyDescent="0.25"/>
    <row r="140" s="79" customFormat="1" ht="16.95" customHeight="1" x14ac:dyDescent="0.25"/>
    <row r="141" s="79" customFormat="1" ht="16.95" customHeight="1" x14ac:dyDescent="0.25"/>
    <row r="142" s="79" customFormat="1" ht="16.95" customHeight="1" x14ac:dyDescent="0.25"/>
    <row r="143" s="79" customFormat="1" ht="16.95" customHeight="1" x14ac:dyDescent="0.25"/>
    <row r="144" s="79" customFormat="1" ht="16.95" customHeight="1" x14ac:dyDescent="0.25"/>
    <row r="145" s="79" customFormat="1" ht="16.95" customHeight="1" x14ac:dyDescent="0.25"/>
    <row r="146" s="79" customFormat="1" ht="16.95" customHeight="1" x14ac:dyDescent="0.25"/>
    <row r="147" s="79" customFormat="1" ht="16.95" customHeight="1" x14ac:dyDescent="0.25"/>
    <row r="148" s="79" customFormat="1" ht="16.95" customHeight="1" x14ac:dyDescent="0.25"/>
    <row r="149" s="79" customFormat="1" ht="16.95" customHeight="1" x14ac:dyDescent="0.25"/>
    <row r="150" s="79" customFormat="1" ht="16.95" customHeight="1" x14ac:dyDescent="0.25"/>
    <row r="151" s="79" customFormat="1" ht="16.95" customHeight="1" x14ac:dyDescent="0.25"/>
    <row r="152" s="79" customFormat="1" ht="16.95" customHeight="1" x14ac:dyDescent="0.25"/>
    <row r="153" s="79" customFormat="1" ht="16.95" customHeight="1" x14ac:dyDescent="0.25"/>
    <row r="154" s="79" customFormat="1" ht="16.95" customHeight="1" x14ac:dyDescent="0.25"/>
    <row r="155" s="79" customFormat="1" ht="16.95" customHeight="1" x14ac:dyDescent="0.25"/>
    <row r="156" s="79" customFormat="1" ht="16.95" customHeight="1" x14ac:dyDescent="0.25"/>
    <row r="157" s="79" customFormat="1" ht="16.95" customHeight="1" x14ac:dyDescent="0.25"/>
    <row r="158" s="79" customFormat="1" ht="16.95" customHeight="1" x14ac:dyDescent="0.25"/>
    <row r="159" s="79" customFormat="1" ht="16.95" customHeight="1" x14ac:dyDescent="0.25"/>
    <row r="160" s="79" customFormat="1" ht="16.95" customHeight="1" x14ac:dyDescent="0.25"/>
    <row r="161" s="79" customFormat="1" ht="16.95" customHeight="1" x14ac:dyDescent="0.25"/>
    <row r="162" s="79" customFormat="1" ht="16.95" customHeight="1" x14ac:dyDescent="0.25"/>
    <row r="163" s="79" customFormat="1" ht="16.95" customHeight="1" x14ac:dyDescent="0.25"/>
    <row r="164" s="79" customFormat="1" ht="16.95" customHeight="1" x14ac:dyDescent="0.25"/>
    <row r="165" s="79" customFormat="1" ht="16.95" customHeight="1" x14ac:dyDescent="0.25"/>
    <row r="166" s="79" customFormat="1" ht="16.95" customHeight="1" x14ac:dyDescent="0.25"/>
  </sheetData>
  <mergeCells count="4">
    <mergeCell ref="D3:O3"/>
    <mergeCell ref="C5:C6"/>
    <mergeCell ref="D5:O5"/>
    <mergeCell ref="K20:L20"/>
  </mergeCells>
  <conditionalFormatting sqref="D8">
    <cfRule type="expression" dxfId="1" priority="1">
      <formula>D7="Férias Gozadas"</formula>
    </cfRule>
  </conditionalFormatting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6</vt:i4>
      </vt:variant>
    </vt:vector>
  </HeadingPairs>
  <TitlesOfParts>
    <vt:vector size="18" baseType="lpstr">
      <vt:lpstr>2013</vt:lpstr>
      <vt:lpstr>2014</vt:lpstr>
      <vt:lpstr>Plan3</vt:lpstr>
      <vt:lpstr>FERIAS</vt:lpstr>
      <vt:lpstr>BANCODEDADOS</vt:lpstr>
      <vt:lpstr>BANCODEDADOS1</vt:lpstr>
      <vt:lpstr>BANCODEDADOS1 (2)</vt:lpstr>
      <vt:lpstr>Planilha1 (2)</vt:lpstr>
      <vt:lpstr>MAPA DE FERIAS 2025</vt:lpstr>
      <vt:lpstr>MAPA DE FERIAS 2026</vt:lpstr>
      <vt:lpstr>Planilha1</vt:lpstr>
      <vt:lpstr>Planilha3</vt:lpstr>
      <vt:lpstr>'2013'!Area_de_impressao</vt:lpstr>
      <vt:lpstr>BANCODEDADOS1!Area_de_impressao</vt:lpstr>
      <vt:lpstr>'BANCODEDADOS1 (2)'!Area_de_impressao</vt:lpstr>
      <vt:lpstr>'MAPA DE FERIAS 2025'!Area_de_impressao</vt:lpstr>
      <vt:lpstr>'MAPA DE FERIAS 2026'!Area_de_impressao</vt:lpstr>
      <vt:lpstr>'Planilha1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Rieper</dc:creator>
  <cp:keywords>Guia do Excel</cp:keywords>
  <cp:lastModifiedBy>Jose Antonio Ribeiro ferraro vaz</cp:lastModifiedBy>
  <cp:lastPrinted>2025-02-20T18:02:10Z</cp:lastPrinted>
  <dcterms:created xsi:type="dcterms:W3CDTF">2007-08-21T11:07:29Z</dcterms:created>
  <dcterms:modified xsi:type="dcterms:W3CDTF">2026-03-10T21:13:12Z</dcterms:modified>
</cp:coreProperties>
</file>